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ndy1\Documents\Andy Docs\Swim club\Essex Lge\2026 Docs\"/>
    </mc:Choice>
  </mc:AlternateContent>
  <xr:revisionPtr revIDLastSave="0" documentId="13_ncr:1_{E5017A34-92B5-4EE6-BF7F-3BE114F2D844}" xr6:coauthVersionLast="47" xr6:coauthVersionMax="47" xr10:uidLastSave="{00000000-0000-0000-0000-000000000000}"/>
  <bookViews>
    <workbookView xWindow="-120" yWindow="-120" windowWidth="29040" windowHeight="15720" xr2:uid="{00000000-000D-0000-FFFF-FFFF00000000}"/>
  </bookViews>
  <sheets>
    <sheet name="Results" sheetId="1" r:id="rId1"/>
    <sheet name="Events" sheetId="2" state="hidden" r:id="rId2"/>
  </sheets>
  <definedNames>
    <definedName name="_xlnm.Print_Area" localSheetId="0">Results!$A$5:$AA$60</definedName>
  </definedNames>
  <calcPr calcId="191029"/>
</workbook>
</file>

<file path=xl/calcChain.xml><?xml version="1.0" encoding="utf-8"?>
<calcChain xmlns="http://schemas.openxmlformats.org/spreadsheetml/2006/main">
  <c r="Y5" i="1" l="1"/>
  <c r="V5" i="1"/>
  <c r="S5" i="1"/>
  <c r="P5" i="1"/>
  <c r="M5" i="1"/>
  <c r="J5" i="1"/>
  <c r="G5" i="1"/>
  <c r="D5" i="1"/>
  <c r="C2" i="1"/>
  <c r="F5" i="2" l="1"/>
  <c r="C1" i="1"/>
  <c r="B59" i="1" s="1"/>
  <c r="F6" i="2"/>
  <c r="C3" i="1"/>
  <c r="F4" i="2"/>
  <c r="I59" i="1" l="1"/>
  <c r="I57" i="1"/>
  <c r="I55" i="1"/>
  <c r="I53" i="1"/>
  <c r="I51" i="1"/>
  <c r="I49" i="1"/>
  <c r="I47" i="1"/>
  <c r="I45" i="1"/>
  <c r="I43" i="1"/>
  <c r="I41" i="1"/>
  <c r="I39" i="1"/>
  <c r="I37" i="1"/>
  <c r="I35" i="1"/>
  <c r="I31" i="1"/>
  <c r="I29" i="1"/>
  <c r="I27" i="1"/>
  <c r="I25" i="1"/>
  <c r="I23" i="1"/>
  <c r="I21" i="1"/>
  <c r="I19" i="1"/>
  <c r="I17" i="1"/>
  <c r="I15" i="1"/>
  <c r="I13" i="1"/>
  <c r="I11" i="1"/>
  <c r="I9" i="1"/>
  <c r="I58" i="1"/>
  <c r="I56" i="1"/>
  <c r="I54" i="1"/>
  <c r="I52" i="1"/>
  <c r="I50" i="1"/>
  <c r="I48" i="1"/>
  <c r="I44" i="1"/>
  <c r="I42" i="1"/>
  <c r="I40" i="1"/>
  <c r="I38" i="1"/>
  <c r="I36" i="1"/>
  <c r="I34" i="1"/>
  <c r="I32" i="1"/>
  <c r="I30" i="1"/>
  <c r="I28" i="1"/>
  <c r="I26" i="1"/>
  <c r="I24" i="1"/>
  <c r="I22" i="1"/>
  <c r="I18" i="1"/>
  <c r="I16" i="1"/>
  <c r="I14" i="1"/>
  <c r="I12" i="1"/>
  <c r="I10" i="1"/>
  <c r="I8" i="1"/>
  <c r="B38" i="1"/>
  <c r="B12" i="1"/>
  <c r="AA59" i="1"/>
  <c r="AA57" i="1"/>
  <c r="AA55" i="1"/>
  <c r="AA53" i="1"/>
  <c r="AA51" i="1"/>
  <c r="AA49" i="1"/>
  <c r="AA47" i="1"/>
  <c r="AA44" i="1"/>
  <c r="AA42" i="1"/>
  <c r="AA40" i="1"/>
  <c r="AA38" i="1"/>
  <c r="AA36" i="1"/>
  <c r="AA34" i="1"/>
  <c r="AA31" i="1"/>
  <c r="AA29" i="1"/>
  <c r="AA27" i="1"/>
  <c r="AA25" i="1"/>
  <c r="AA23" i="1"/>
  <c r="AA21" i="1"/>
  <c r="AA18" i="1"/>
  <c r="AA16" i="1"/>
  <c r="AA14" i="1"/>
  <c r="AA12" i="1"/>
  <c r="AA10" i="1"/>
  <c r="AA8" i="1"/>
  <c r="X58" i="1"/>
  <c r="X56" i="1"/>
  <c r="X54" i="1"/>
  <c r="X52" i="1"/>
  <c r="X50" i="1"/>
  <c r="X48" i="1"/>
  <c r="X45" i="1"/>
  <c r="X43" i="1"/>
  <c r="X41" i="1"/>
  <c r="X39" i="1"/>
  <c r="X37" i="1"/>
  <c r="X35" i="1"/>
  <c r="X32" i="1"/>
  <c r="X30" i="1"/>
  <c r="X28" i="1"/>
  <c r="X26" i="1"/>
  <c r="X24" i="1"/>
  <c r="X22" i="1"/>
  <c r="X19" i="1"/>
  <c r="X17" i="1"/>
  <c r="X15" i="1"/>
  <c r="X13" i="1"/>
  <c r="X11" i="1"/>
  <c r="X9" i="1"/>
  <c r="U59" i="1"/>
  <c r="U57" i="1"/>
  <c r="U55" i="1"/>
  <c r="U53" i="1"/>
  <c r="U51" i="1"/>
  <c r="U49" i="1"/>
  <c r="U47" i="1"/>
  <c r="U44" i="1"/>
  <c r="U42" i="1"/>
  <c r="U40" i="1"/>
  <c r="U38" i="1"/>
  <c r="U36" i="1"/>
  <c r="U34" i="1"/>
  <c r="U31" i="1"/>
  <c r="U29" i="1"/>
  <c r="U27" i="1"/>
  <c r="U25" i="1"/>
  <c r="U23" i="1"/>
  <c r="U21" i="1"/>
  <c r="U18" i="1"/>
  <c r="U16" i="1"/>
  <c r="U14" i="1"/>
  <c r="U12" i="1"/>
  <c r="U10" i="1"/>
  <c r="U8" i="1"/>
  <c r="R58" i="1"/>
  <c r="R56" i="1"/>
  <c r="R54" i="1"/>
  <c r="R52" i="1"/>
  <c r="R50" i="1"/>
  <c r="R48" i="1"/>
  <c r="R45" i="1"/>
  <c r="R43" i="1"/>
  <c r="R41" i="1"/>
  <c r="R39" i="1"/>
  <c r="R37" i="1"/>
  <c r="AA58" i="1"/>
  <c r="AA56" i="1"/>
  <c r="AA54" i="1"/>
  <c r="AA52" i="1"/>
  <c r="AA50" i="1"/>
  <c r="AA48" i="1"/>
  <c r="AA45" i="1"/>
  <c r="AA43" i="1"/>
  <c r="AA41" i="1"/>
  <c r="AA39" i="1"/>
  <c r="AA37" i="1"/>
  <c r="AA35" i="1"/>
  <c r="AA32" i="1"/>
  <c r="AA30" i="1"/>
  <c r="AA28" i="1"/>
  <c r="AA26" i="1"/>
  <c r="AA24" i="1"/>
  <c r="AA22" i="1"/>
  <c r="AA19" i="1"/>
  <c r="AA17" i="1"/>
  <c r="AA15" i="1"/>
  <c r="AA13" i="1"/>
  <c r="AA11" i="1"/>
  <c r="AA9" i="1"/>
  <c r="X59" i="1"/>
  <c r="X57" i="1"/>
  <c r="X55" i="1"/>
  <c r="X53" i="1"/>
  <c r="X51" i="1"/>
  <c r="X49" i="1"/>
  <c r="X47" i="1"/>
  <c r="X44" i="1"/>
  <c r="X42" i="1"/>
  <c r="X40" i="1"/>
  <c r="X38" i="1"/>
  <c r="X36" i="1"/>
  <c r="X34" i="1"/>
  <c r="X31" i="1"/>
  <c r="X29" i="1"/>
  <c r="X27" i="1"/>
  <c r="X25" i="1"/>
  <c r="X23" i="1"/>
  <c r="X21" i="1"/>
  <c r="X18" i="1"/>
  <c r="X16" i="1"/>
  <c r="X14" i="1"/>
  <c r="X12" i="1"/>
  <c r="X8" i="1"/>
  <c r="U56" i="1"/>
  <c r="U52" i="1"/>
  <c r="U48" i="1"/>
  <c r="U43" i="1"/>
  <c r="U39" i="1"/>
  <c r="U35" i="1"/>
  <c r="U30" i="1"/>
  <c r="U26" i="1"/>
  <c r="U22" i="1"/>
  <c r="U17" i="1"/>
  <c r="U13" i="1"/>
  <c r="U9" i="1"/>
  <c r="R57" i="1"/>
  <c r="R53" i="1"/>
  <c r="R49" i="1"/>
  <c r="R44" i="1"/>
  <c r="R40" i="1"/>
  <c r="R36" i="1"/>
  <c r="R34" i="1"/>
  <c r="R31" i="1"/>
  <c r="R29" i="1"/>
  <c r="R27" i="1"/>
  <c r="R25" i="1"/>
  <c r="R23" i="1"/>
  <c r="R21" i="1"/>
  <c r="R18" i="1"/>
  <c r="R16" i="1"/>
  <c r="R14" i="1"/>
  <c r="R12" i="1"/>
  <c r="R10" i="1"/>
  <c r="R8" i="1"/>
  <c r="O58" i="1"/>
  <c r="O56" i="1"/>
  <c r="O54" i="1"/>
  <c r="O52" i="1"/>
  <c r="O50" i="1"/>
  <c r="O48" i="1"/>
  <c r="O45" i="1"/>
  <c r="O43" i="1"/>
  <c r="O41" i="1"/>
  <c r="O39" i="1"/>
  <c r="O37" i="1"/>
  <c r="O35" i="1"/>
  <c r="O32" i="1"/>
  <c r="O30" i="1"/>
  <c r="O28" i="1"/>
  <c r="O26" i="1"/>
  <c r="O24" i="1"/>
  <c r="O22" i="1"/>
  <c r="O19" i="1"/>
  <c r="O17" i="1"/>
  <c r="O15" i="1"/>
  <c r="O13" i="1"/>
  <c r="O11" i="1"/>
  <c r="O9" i="1"/>
  <c r="L59" i="1"/>
  <c r="L57" i="1"/>
  <c r="L55" i="1"/>
  <c r="L53" i="1"/>
  <c r="L51" i="1"/>
  <c r="L49" i="1"/>
  <c r="L47" i="1"/>
  <c r="L44" i="1"/>
  <c r="L42" i="1"/>
  <c r="L40" i="1"/>
  <c r="L38" i="1"/>
  <c r="L36" i="1"/>
  <c r="L34" i="1"/>
  <c r="L31" i="1"/>
  <c r="L29" i="1"/>
  <c r="L27" i="1"/>
  <c r="L25" i="1"/>
  <c r="L23" i="1"/>
  <c r="L21" i="1"/>
  <c r="L18" i="1"/>
  <c r="L16" i="1"/>
  <c r="L14" i="1"/>
  <c r="L12" i="1"/>
  <c r="L10" i="1"/>
  <c r="L8" i="1"/>
  <c r="F58" i="1"/>
  <c r="F56" i="1"/>
  <c r="F54" i="1"/>
  <c r="F52" i="1"/>
  <c r="F50" i="1"/>
  <c r="F48" i="1"/>
  <c r="F45" i="1"/>
  <c r="F43" i="1"/>
  <c r="F41" i="1"/>
  <c r="F39" i="1"/>
  <c r="F37" i="1"/>
  <c r="F35" i="1"/>
  <c r="F32" i="1"/>
  <c r="F30" i="1"/>
  <c r="F28" i="1"/>
  <c r="F26" i="1"/>
  <c r="F24" i="1"/>
  <c r="F22" i="1"/>
  <c r="F9" i="1"/>
  <c r="F11" i="1"/>
  <c r="F13" i="1"/>
  <c r="F15" i="1"/>
  <c r="F17" i="1"/>
  <c r="F19" i="1"/>
  <c r="U15" i="1"/>
  <c r="U11" i="1"/>
  <c r="R59" i="1"/>
  <c r="R55" i="1"/>
  <c r="R51" i="1"/>
  <c r="R47" i="1"/>
  <c r="R42" i="1"/>
  <c r="R38" i="1"/>
  <c r="R35" i="1"/>
  <c r="R32" i="1"/>
  <c r="R30" i="1"/>
  <c r="R28" i="1"/>
  <c r="R26" i="1"/>
  <c r="R24" i="1"/>
  <c r="R22" i="1"/>
  <c r="R19" i="1"/>
  <c r="R17" i="1"/>
  <c r="R15" i="1"/>
  <c r="R13" i="1"/>
  <c r="R11" i="1"/>
  <c r="R9" i="1"/>
  <c r="O59" i="1"/>
  <c r="O57" i="1"/>
  <c r="O55" i="1"/>
  <c r="O53" i="1"/>
  <c r="O51" i="1"/>
  <c r="O49" i="1"/>
  <c r="O47" i="1"/>
  <c r="O44" i="1"/>
  <c r="O42" i="1"/>
  <c r="O40" i="1"/>
  <c r="O38" i="1"/>
  <c r="O36" i="1"/>
  <c r="O34" i="1"/>
  <c r="O31" i="1"/>
  <c r="O29" i="1"/>
  <c r="O27" i="1"/>
  <c r="O25" i="1"/>
  <c r="O23" i="1"/>
  <c r="O21" i="1"/>
  <c r="O18" i="1"/>
  <c r="O16" i="1"/>
  <c r="O14" i="1"/>
  <c r="O12" i="1"/>
  <c r="O10" i="1"/>
  <c r="O8" i="1"/>
  <c r="L58" i="1"/>
  <c r="L56" i="1"/>
  <c r="L54" i="1"/>
  <c r="L52" i="1"/>
  <c r="L50" i="1"/>
  <c r="L48" i="1"/>
  <c r="L45" i="1"/>
  <c r="L43" i="1"/>
  <c r="L41" i="1"/>
  <c r="L39" i="1"/>
  <c r="L37" i="1"/>
  <c r="L35" i="1"/>
  <c r="L32" i="1"/>
  <c r="L30" i="1"/>
  <c r="L28" i="1"/>
  <c r="L26" i="1"/>
  <c r="L24" i="1"/>
  <c r="L22" i="1"/>
  <c r="X10" i="1"/>
  <c r="U58" i="1"/>
  <c r="U54" i="1"/>
  <c r="U50" i="1"/>
  <c r="U45" i="1"/>
  <c r="U41" i="1"/>
  <c r="U37" i="1"/>
  <c r="U32" i="1"/>
  <c r="U28" i="1"/>
  <c r="U24" i="1"/>
  <c r="U19" i="1"/>
  <c r="L19" i="1"/>
  <c r="L15" i="1"/>
  <c r="L11" i="1"/>
  <c r="F59" i="1"/>
  <c r="F55" i="1"/>
  <c r="F51" i="1"/>
  <c r="F47" i="1"/>
  <c r="F42" i="1"/>
  <c r="F38" i="1"/>
  <c r="F34" i="1"/>
  <c r="F29" i="1"/>
  <c r="F25" i="1"/>
  <c r="F21" i="1"/>
  <c r="F12" i="1"/>
  <c r="F8" i="1"/>
  <c r="L17" i="1"/>
  <c r="L13" i="1"/>
  <c r="L9" i="1"/>
  <c r="F57" i="1"/>
  <c r="F53" i="1"/>
  <c r="F49" i="1"/>
  <c r="F44" i="1"/>
  <c r="F40" i="1"/>
  <c r="F36" i="1"/>
  <c r="F31" i="1"/>
  <c r="F27" i="1"/>
  <c r="F23" i="1"/>
  <c r="F10" i="1"/>
  <c r="F14" i="1"/>
  <c r="F18" i="1"/>
  <c r="F16" i="1"/>
  <c r="B55" i="1"/>
  <c r="B57" i="1"/>
  <c r="B14" i="1"/>
  <c r="B44" i="1"/>
  <c r="B54" i="1"/>
  <c r="B42" i="1"/>
  <c r="B19" i="1"/>
  <c r="B50" i="1"/>
  <c r="B20" i="1"/>
  <c r="B35" i="1"/>
  <c r="B37" i="1"/>
  <c r="B52" i="1"/>
  <c r="B40" i="1"/>
  <c r="B41" i="1"/>
  <c r="B26" i="1"/>
  <c r="B45" i="1"/>
  <c r="B3" i="1"/>
  <c r="B8" i="1"/>
  <c r="B33" i="1"/>
  <c r="B43" i="1"/>
  <c r="B17" i="1"/>
  <c r="B29" i="1"/>
  <c r="B22" i="1"/>
  <c r="B34" i="1"/>
  <c r="B10" i="1"/>
  <c r="B23" i="1"/>
  <c r="B25" i="1"/>
  <c r="B21" i="1"/>
  <c r="B46" i="1"/>
  <c r="B58" i="1"/>
  <c r="B16" i="1"/>
  <c r="B51" i="1"/>
  <c r="B27" i="1"/>
  <c r="B56" i="1"/>
  <c r="B48" i="1"/>
  <c r="B53" i="1"/>
  <c r="B30" i="1"/>
  <c r="B24" i="1"/>
  <c r="B39" i="1"/>
  <c r="B36" i="1"/>
  <c r="B47" i="1"/>
  <c r="B31" i="1"/>
  <c r="B9" i="1"/>
  <c r="B15" i="1"/>
  <c r="B49" i="1"/>
  <c r="B32" i="1"/>
  <c r="B13" i="1"/>
  <c r="B18" i="1"/>
  <c r="B28" i="1"/>
  <c r="B11" i="1"/>
  <c r="I20" i="1" l="1"/>
  <c r="I33" i="1" s="1"/>
  <c r="I46" i="1" s="1"/>
  <c r="I61" i="1" s="1"/>
  <c r="R20" i="1"/>
  <c r="R33" i="1" s="1"/>
  <c r="R46" i="1" s="1"/>
  <c r="R61" i="1" s="1"/>
  <c r="U20" i="1"/>
  <c r="U33" i="1" s="1"/>
  <c r="U46" i="1" s="1"/>
  <c r="U61" i="1" s="1"/>
  <c r="O20" i="1"/>
  <c r="O33" i="1" s="1"/>
  <c r="O46" i="1" s="1"/>
  <c r="O61" i="1" s="1"/>
  <c r="L20" i="1"/>
  <c r="L33" i="1" s="1"/>
  <c r="L46" i="1" s="1"/>
  <c r="L61" i="1" s="1"/>
  <c r="X20" i="1"/>
  <c r="X33" i="1" s="1"/>
  <c r="X46" i="1" s="1"/>
  <c r="X61" i="1" s="1"/>
  <c r="AA20" i="1"/>
  <c r="AA33" i="1" s="1"/>
  <c r="AA46" i="1" s="1"/>
  <c r="AA61" i="1" s="1"/>
  <c r="F20" i="1"/>
  <c r="F33" i="1" s="1"/>
  <c r="F46" i="1" s="1"/>
  <c r="F61" i="1" s="1"/>
  <c r="I60" i="1" l="1"/>
  <c r="F60" i="1"/>
  <c r="U60" i="1"/>
  <c r="AA60" i="1"/>
  <c r="O60" i="1"/>
  <c r="X60" i="1"/>
  <c r="R60" i="1"/>
  <c r="L60" i="1"/>
</calcChain>
</file>

<file path=xl/sharedStrings.xml><?xml version="1.0" encoding="utf-8"?>
<sst xmlns="http://schemas.openxmlformats.org/spreadsheetml/2006/main" count="199" uniqueCount="72">
  <si>
    <t>Club</t>
  </si>
  <si>
    <t>Race</t>
  </si>
  <si>
    <t>Time</t>
  </si>
  <si>
    <t>Place</t>
  </si>
  <si>
    <t>Points</t>
  </si>
  <si>
    <t>Events (25 Metre Pools)</t>
  </si>
  <si>
    <t>Points Score</t>
  </si>
  <si>
    <t>Points Score Total / Position</t>
  </si>
  <si>
    <t>Division One</t>
  </si>
  <si>
    <t>&lt;====</t>
  </si>
  <si>
    <t>Division Three</t>
  </si>
  <si>
    <t>Division Two</t>
  </si>
  <si>
    <t>3. Enter each club name under their assigned lane</t>
  </si>
  <si>
    <t>Number of teams</t>
  </si>
  <si>
    <t>1. Click on the highlighted cell and use the dropdown to select the correct Division for this gala</t>
  </si>
  <si>
    <t xml:space="preserve">4. You can then enter the results (Time and Place) for each event.  The sheet will calculate the points. </t>
  </si>
  <si>
    <t xml:space="preserve">For disqualifications enter 'DQ' in the time column.  </t>
  </si>
  <si>
    <t>For equal places enter place followed by = sign (e.g. "2=")</t>
  </si>
  <si>
    <t>Girls 11 &amp; Under 4x2 Length Medley Relay</t>
  </si>
  <si>
    <t>Boys 11 &amp; Under 4x2 Length Medley Relay</t>
  </si>
  <si>
    <t>Squadron 8x50m Freestyle Relay</t>
  </si>
  <si>
    <t>Girls 11 &amp; Under 4x50m Freestyle Relay</t>
  </si>
  <si>
    <t>Boys 11 &amp; Under 4x50m Freestyle Relay</t>
  </si>
  <si>
    <t>Girls Open 50m Butterfly</t>
  </si>
  <si>
    <t>Boys Open 50m Butterfly</t>
  </si>
  <si>
    <t>Girls 11 &amp; Under 50m Freestyle</t>
  </si>
  <si>
    <t>Boys 11 &amp; Under 50m Freestyle</t>
  </si>
  <si>
    <t>Girls Open 4x50m Medley Relay</t>
  </si>
  <si>
    <t>Boys Open 4x50m Medley Relay</t>
  </si>
  <si>
    <t>Girls 13 &amp; Under 4x50m Freestyle Relay</t>
  </si>
  <si>
    <t>Boys 13 &amp; Under 4x50m Freestyle Relay</t>
  </si>
  <si>
    <t>Girls 11 &amp; Under 50m Butterfly</t>
  </si>
  <si>
    <t>Boys 11 &amp; Under 50m Butterfly</t>
  </si>
  <si>
    <t>Girls 15 &amp; Under 4x50m Medley Relay</t>
  </si>
  <si>
    <t>Boys 15 &amp; Under 4x50m Medley Relay</t>
  </si>
  <si>
    <t>Girls 15 &amp; Under 50m Butterfly</t>
  </si>
  <si>
    <t>Boys 15 &amp; Under 50m Butterfly</t>
  </si>
  <si>
    <t>Girls 11 &amp; Under 50m Backstroke</t>
  </si>
  <si>
    <t>Boys 11 &amp; Under 50m Backstroke</t>
  </si>
  <si>
    <t>Girls 13 &amp; Under 4x50m Medley Relay</t>
  </si>
  <si>
    <t>Boys 13 &amp; Under 4x50m Medley Relay</t>
  </si>
  <si>
    <t>Girls 15 &amp; Under 4x50m Freestyle Relay</t>
  </si>
  <si>
    <t>Boys 15 &amp; Under 4x50m Freestyle Relay</t>
  </si>
  <si>
    <t>Girls 11 &amp; Under 50m Breaststroke</t>
  </si>
  <si>
    <t>Boys 11 &amp; Under 50m Breaststroke</t>
  </si>
  <si>
    <t>Girls 13 &amp; Under 50m Butterfly</t>
  </si>
  <si>
    <t>Boys 13 &amp; Under 50m Butterfly</t>
  </si>
  <si>
    <t>Girls Open 4x50m Freestyle Relay</t>
  </si>
  <si>
    <t>Boys Open 4x50m Freestyle Relay</t>
  </si>
  <si>
    <t>Girls 13 &amp; Under 100m Backstroke</t>
  </si>
  <si>
    <t>Boys 13 &amp; Under 100m Backstroke</t>
  </si>
  <si>
    <t>Girls 15 &amp; Under 100m Breaststroke</t>
  </si>
  <si>
    <t>Boys 15 &amp; Under 100m Breaststroke</t>
  </si>
  <si>
    <t>Girls 15 &amp; Under 100m Freestyle</t>
  </si>
  <si>
    <t>Boys 15 &amp; Under 100m Freestyle</t>
  </si>
  <si>
    <t>Girls Open 100m Backstroke</t>
  </si>
  <si>
    <t>Boys Open 100m Backstroke</t>
  </si>
  <si>
    <t>Girls 13 &amp; Under 100m Breaststroke</t>
  </si>
  <si>
    <t>Boys 13 &amp; Under 100m Breaststroke</t>
  </si>
  <si>
    <t>Girls Open 100m Breaststroke</t>
  </si>
  <si>
    <t>Boys Open 100m Breaststroke</t>
  </si>
  <si>
    <t>Girls 13 &amp; Under 100m Freestyle</t>
  </si>
  <si>
    <t>Boys 13 &amp; Under 100m Freestyle</t>
  </si>
  <si>
    <t>Girls Open 100m Freestyle</t>
  </si>
  <si>
    <t>Boys Open 100m Freestyle</t>
  </si>
  <si>
    <t>Girls 15 &amp; Under 100m Backstroke</t>
  </si>
  <si>
    <t>Boys 15 &amp; Under 100m Backstroke</t>
  </si>
  <si>
    <r>
      <rPr>
        <i/>
        <u/>
        <sz val="8"/>
        <rFont val="Arial"/>
        <family val="2"/>
      </rPr>
      <t xml:space="preserve">Notes: </t>
    </r>
    <r>
      <rPr>
        <i/>
        <sz val="8"/>
        <rFont val="Arial"/>
        <family val="2"/>
      </rPr>
      <t>This sheet controls the Events list and point allocation formula for the scoring sheet.  For each season please check the event list is correct for each division and that the number of teams assigned to compete in each division is correct in the table.  Don't forget to 'hide' this sheet afterwards!
Keep Swimming and enjoy!   Andy Mullender</t>
    </r>
  </si>
  <si>
    <t>Girls 11 &amp; Under 4x50m Medley Relay</t>
  </si>
  <si>
    <t>Boys 11 &amp; Under 4x50m Medley Relay</t>
  </si>
  <si>
    <t>Essex Swimming League 2026</t>
  </si>
  <si>
    <t>2. Then enter the number of the 1st lane in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</si>
</sst>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b/>
      <sz val="10"/>
      <name val="Arial"/>
      <family val="2"/>
    </font>
    <font>
      <sz val="10"/>
      <name val="Arial"/>
      <family val="2"/>
    </font>
    <font>
      <sz val="10"/>
      <name val="Arial"/>
      <family val="2"/>
    </font>
    <font>
      <sz val="10"/>
      <color indexed="8"/>
      <name val="Arial"/>
      <family val="2"/>
    </font>
    <font>
      <sz val="10"/>
      <name val="Arial"/>
      <family val="2"/>
    </font>
    <font>
      <b/>
      <sz val="10"/>
      <color indexed="10"/>
      <name val="Arial"/>
      <family val="2"/>
    </font>
    <font>
      <sz val="10"/>
      <name val="Arial"/>
      <family val="2"/>
    </font>
    <font>
      <sz val="10"/>
      <name val="Arial"/>
      <family val="2"/>
    </font>
    <font>
      <sz val="10"/>
      <color indexed="9"/>
      <name val="Arial"/>
      <family val="2"/>
    </font>
    <font>
      <i/>
      <sz val="10"/>
      <name val="Arial"/>
      <family val="2"/>
    </font>
    <font>
      <i/>
      <sz val="8"/>
      <name val="Arial"/>
      <family val="2"/>
    </font>
    <font>
      <i/>
      <u/>
      <sz val="8"/>
      <name val="Arial"/>
      <family val="2"/>
    </font>
    <font>
      <b/>
      <sz val="12"/>
      <name val="Arial"/>
      <family val="2"/>
    </font>
    <font>
      <sz val="12"/>
      <name val="Arial"/>
      <family val="2"/>
    </font>
    <font>
      <sz val="10"/>
      <color theme="0"/>
      <name val="Arial"/>
      <family val="2"/>
    </font>
    <font>
      <sz val="10"/>
      <color rgb="FFFF0000"/>
      <name val="Arial"/>
      <family val="2"/>
    </font>
    <font>
      <sz val="12"/>
      <color rgb="FFFF0000"/>
      <name val="Arial"/>
      <family val="2"/>
    </font>
    <font>
      <sz val="10"/>
      <name val="Arial"/>
      <family val="2"/>
    </font>
    <font>
      <sz val="10"/>
      <color indexed="8"/>
      <name val="Arial"/>
      <family val="2"/>
    </font>
    <font>
      <b/>
      <sz val="10"/>
      <color indexed="10"/>
      <name val="Arial"/>
      <family val="2"/>
    </font>
  </fonts>
  <fills count="9">
    <fill>
      <patternFill patternType="none"/>
    </fill>
    <fill>
      <patternFill patternType="gray125"/>
    </fill>
    <fill>
      <patternFill patternType="solid">
        <fgColor indexed="8"/>
        <bgColor indexed="64"/>
      </patternFill>
    </fill>
    <fill>
      <patternFill patternType="solid">
        <fgColor indexed="8"/>
        <bgColor indexed="9"/>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59999389629810485"/>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s>
  <cellStyleXfs count="1">
    <xf numFmtId="0" fontId="0" fillId="0" borderId="0"/>
  </cellStyleXfs>
  <cellXfs count="97">
    <xf numFmtId="0" fontId="0" fillId="0" borderId="0" xfId="0"/>
    <xf numFmtId="0" fontId="6" fillId="0" borderId="1" xfId="0" applyFont="1" applyBorder="1" applyAlignment="1">
      <alignment vertical="center"/>
    </xf>
    <xf numFmtId="0" fontId="2" fillId="0" borderId="2" xfId="0" applyFont="1" applyBorder="1" applyAlignment="1">
      <alignment horizontal="right" vertical="center"/>
    </xf>
    <xf numFmtId="0" fontId="6" fillId="0" borderId="1" xfId="0" applyFont="1" applyBorder="1" applyAlignment="1">
      <alignment horizontal="right" vertical="center"/>
    </xf>
    <xf numFmtId="0" fontId="1" fillId="2" borderId="3" xfId="0" applyFont="1" applyFill="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5" fillId="3" borderId="1" xfId="0" applyFont="1" applyFill="1" applyBorder="1" applyAlignment="1">
      <alignmen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2" fillId="3" borderId="1" xfId="0" applyFont="1" applyFill="1" applyBorder="1" applyAlignment="1">
      <alignment vertical="center"/>
    </xf>
    <xf numFmtId="0" fontId="1" fillId="0" borderId="3" xfId="0" applyFont="1" applyBorder="1" applyAlignment="1">
      <alignment horizontal="centerContinuous" vertical="center"/>
    </xf>
    <xf numFmtId="0" fontId="1" fillId="0" borderId="9" xfId="0" applyFont="1" applyBorder="1" applyAlignment="1">
      <alignment horizontal="centerContinuous" vertical="center"/>
    </xf>
    <xf numFmtId="0" fontId="1" fillId="0" borderId="10" xfId="0" applyFont="1" applyBorder="1" applyAlignment="1">
      <alignment horizontal="center" vertical="center"/>
    </xf>
    <xf numFmtId="0" fontId="9" fillId="0" borderId="0" xfId="0" applyFont="1" applyAlignment="1">
      <alignment vertical="center"/>
    </xf>
    <xf numFmtId="2" fontId="7" fillId="3" borderId="1" xfId="0" applyNumberFormat="1" applyFont="1" applyFill="1" applyBorder="1" applyAlignment="1">
      <alignment horizontal="left" vertical="center"/>
    </xf>
    <xf numFmtId="0" fontId="7" fillId="3" borderId="1" xfId="0" applyFont="1" applyFill="1" applyBorder="1" applyAlignment="1">
      <alignment horizontal="right" vertical="center"/>
    </xf>
    <xf numFmtId="0" fontId="7" fillId="3" borderId="1" xfId="0" applyFont="1" applyFill="1" applyBorder="1" applyAlignment="1">
      <alignment horizontal="left" vertical="center"/>
    </xf>
    <xf numFmtId="0" fontId="7" fillId="3" borderId="1" xfId="0" applyFont="1" applyFill="1" applyBorder="1" applyAlignment="1">
      <alignment vertical="center"/>
    </xf>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0" fillId="4" borderId="0" xfId="0" applyFill="1"/>
    <xf numFmtId="0" fontId="8" fillId="4" borderId="0" xfId="0" applyFont="1" applyFill="1"/>
    <xf numFmtId="0" fontId="8" fillId="0" borderId="0" xfId="0" applyFont="1"/>
    <xf numFmtId="0" fontId="15" fillId="0" borderId="0" xfId="0" applyFont="1" applyAlignment="1">
      <alignment vertical="center"/>
    </xf>
    <xf numFmtId="0" fontId="16" fillId="0" borderId="0" xfId="0" applyFont="1" applyAlignment="1">
      <alignment horizontal="left" vertical="center"/>
    </xf>
    <xf numFmtId="0" fontId="16" fillId="0" borderId="0" xfId="0" applyFont="1" applyAlignment="1">
      <alignment vertical="center"/>
    </xf>
    <xf numFmtId="0" fontId="17" fillId="5" borderId="1" xfId="0" applyFont="1" applyFill="1" applyBorder="1" applyAlignment="1" applyProtection="1">
      <alignment horizontal="center" vertical="center"/>
      <protection locked="0"/>
    </xf>
    <xf numFmtId="0" fontId="0" fillId="0" borderId="15" xfId="0" applyBorder="1"/>
    <xf numFmtId="0" fontId="0" fillId="0" borderId="16" xfId="0" applyBorder="1"/>
    <xf numFmtId="0" fontId="0" fillId="0" borderId="17" xfId="0" applyBorder="1"/>
    <xf numFmtId="0" fontId="0" fillId="5" borderId="18" xfId="0" applyFill="1" applyBorder="1" applyAlignment="1">
      <alignment horizontal="center"/>
    </xf>
    <xf numFmtId="0" fontId="0" fillId="5" borderId="19" xfId="0" applyFill="1" applyBorder="1" applyAlignment="1">
      <alignment horizontal="center"/>
    </xf>
    <xf numFmtId="0" fontId="0" fillId="0" borderId="0" xfId="0" applyAlignment="1">
      <alignment vertical="top"/>
    </xf>
    <xf numFmtId="0" fontId="8" fillId="0" borderId="20" xfId="0" applyFont="1" applyBorder="1" applyAlignment="1">
      <alignment horizontal="center" wrapText="1"/>
    </xf>
    <xf numFmtId="0" fontId="10" fillId="6" borderId="21" xfId="0" applyFont="1" applyFill="1" applyBorder="1" applyAlignment="1">
      <alignment horizontal="center" vertical="center"/>
    </xf>
    <xf numFmtId="0" fontId="10" fillId="6" borderId="0" xfId="0" applyFont="1" applyFill="1" applyAlignment="1">
      <alignment horizontal="center" vertical="center"/>
    </xf>
    <xf numFmtId="2" fontId="5" fillId="7" borderId="2" xfId="0" applyNumberFormat="1" applyFont="1" applyFill="1" applyBorder="1" applyAlignment="1" applyProtection="1">
      <alignment horizontal="left" vertical="center"/>
      <protection locked="0"/>
    </xf>
    <xf numFmtId="1" fontId="2" fillId="7" borderId="2" xfId="0" applyNumberFormat="1" applyFont="1" applyFill="1" applyBorder="1" applyAlignment="1" applyProtection="1">
      <alignment horizontal="right" vertical="center"/>
      <protection locked="0"/>
    </xf>
    <xf numFmtId="1" fontId="5" fillId="7" borderId="2" xfId="0" applyNumberFormat="1" applyFont="1" applyFill="1" applyBorder="1" applyAlignment="1" applyProtection="1">
      <alignment horizontal="right" vertical="center"/>
      <protection locked="0"/>
    </xf>
    <xf numFmtId="2" fontId="2" fillId="7" borderId="2" xfId="0" applyNumberFormat="1" applyFont="1" applyFill="1" applyBorder="1" applyAlignment="1" applyProtection="1">
      <alignment horizontal="left" vertical="center"/>
      <protection locked="0"/>
    </xf>
    <xf numFmtId="1" fontId="8" fillId="7" borderId="2" xfId="0" applyNumberFormat="1" applyFont="1" applyFill="1" applyBorder="1" applyAlignment="1" applyProtection="1">
      <alignment horizontal="right" vertical="center"/>
      <protection locked="0"/>
    </xf>
    <xf numFmtId="2" fontId="5" fillId="7" borderId="32" xfId="0" applyNumberFormat="1" applyFont="1" applyFill="1" applyBorder="1" applyAlignment="1" applyProtection="1">
      <alignment horizontal="left" vertical="center"/>
      <protection locked="0"/>
    </xf>
    <xf numFmtId="1" fontId="5" fillId="7" borderId="32" xfId="0" applyNumberFormat="1" applyFont="1" applyFill="1" applyBorder="1" applyAlignment="1" applyProtection="1">
      <alignment horizontal="right" vertical="center"/>
      <protection locked="0"/>
    </xf>
    <xf numFmtId="2" fontId="5" fillId="7" borderId="14" xfId="0" applyNumberFormat="1" applyFont="1" applyFill="1" applyBorder="1" applyAlignment="1" applyProtection="1">
      <alignment horizontal="left" vertical="center"/>
      <protection locked="0"/>
    </xf>
    <xf numFmtId="1" fontId="5" fillId="7" borderId="14" xfId="0" applyNumberFormat="1" applyFont="1" applyFill="1" applyBorder="1" applyAlignment="1" applyProtection="1">
      <alignment horizontal="right" vertical="center"/>
      <protection locked="0"/>
    </xf>
    <xf numFmtId="2" fontId="5" fillId="7" borderId="3" xfId="0" applyNumberFormat="1" applyFont="1" applyFill="1" applyBorder="1" applyAlignment="1" applyProtection="1">
      <alignment horizontal="left" vertical="center"/>
      <protection locked="0"/>
    </xf>
    <xf numFmtId="1" fontId="5" fillId="7" borderId="3" xfId="0" applyNumberFormat="1" applyFont="1" applyFill="1" applyBorder="1" applyAlignment="1" applyProtection="1">
      <alignment horizontal="right" vertical="center"/>
      <protection locked="0"/>
    </xf>
    <xf numFmtId="2" fontId="2" fillId="7" borderId="14" xfId="0" applyNumberFormat="1" applyFont="1" applyFill="1" applyBorder="1" applyAlignment="1" applyProtection="1">
      <alignment horizontal="left" vertical="center"/>
      <protection locked="0"/>
    </xf>
    <xf numFmtId="1" fontId="2" fillId="7" borderId="14" xfId="0" applyNumberFormat="1" applyFont="1" applyFill="1" applyBorder="1" applyAlignment="1" applyProtection="1">
      <alignment horizontal="right" vertical="center"/>
      <protection locked="0"/>
    </xf>
    <xf numFmtId="0" fontId="19" fillId="0" borderId="12" xfId="0" applyFont="1" applyBorder="1" applyAlignment="1">
      <alignment vertical="center"/>
    </xf>
    <xf numFmtId="0" fontId="19" fillId="0" borderId="12" xfId="0" applyFont="1" applyBorder="1" applyAlignment="1">
      <alignment vertical="center" wrapText="1"/>
    </xf>
    <xf numFmtId="0" fontId="18" fillId="0" borderId="12" xfId="0" applyFont="1" applyBorder="1" applyAlignment="1">
      <alignment horizontal="left" vertical="center"/>
    </xf>
    <xf numFmtId="0" fontId="19" fillId="0" borderId="12" xfId="0" applyFont="1" applyBorder="1" applyAlignment="1">
      <alignment horizontal="left" vertical="center" wrapText="1"/>
    </xf>
    <xf numFmtId="0" fontId="20" fillId="0" borderId="13" xfId="0" applyFont="1" applyBorder="1" applyAlignment="1">
      <alignment vertical="center"/>
    </xf>
    <xf numFmtId="0" fontId="18" fillId="0" borderId="12" xfId="0" applyFont="1" applyBorder="1" applyAlignment="1">
      <alignment vertical="center"/>
    </xf>
    <xf numFmtId="0" fontId="19" fillId="0" borderId="12" xfId="0" applyFont="1" applyBorder="1" applyAlignment="1">
      <alignment horizontal="left" vertical="center"/>
    </xf>
    <xf numFmtId="0" fontId="18" fillId="0" borderId="14" xfId="0" applyFont="1" applyBorder="1" applyAlignment="1">
      <alignment vertical="center"/>
    </xf>
    <xf numFmtId="0" fontId="2" fillId="8" borderId="15" xfId="0" applyFont="1" applyFill="1" applyBorder="1" applyAlignment="1">
      <alignment vertical="center"/>
    </xf>
    <xf numFmtId="0" fontId="7" fillId="8" borderId="21" xfId="0" applyFont="1" applyFill="1" applyBorder="1" applyAlignment="1">
      <alignment vertical="center"/>
    </xf>
    <xf numFmtId="0" fontId="7" fillId="8" borderId="20" xfId="0" applyFont="1" applyFill="1" applyBorder="1" applyAlignment="1">
      <alignment vertical="center"/>
    </xf>
    <xf numFmtId="0" fontId="2" fillId="8" borderId="17" xfId="0" applyFont="1" applyFill="1" applyBorder="1" applyAlignment="1">
      <alignment vertical="center"/>
    </xf>
    <xf numFmtId="0" fontId="7" fillId="8" borderId="33" xfId="0" applyFont="1" applyFill="1" applyBorder="1" applyAlignment="1">
      <alignment vertical="center"/>
    </xf>
    <xf numFmtId="0" fontId="7" fillId="8" borderId="19" xfId="0" applyFont="1" applyFill="1" applyBorder="1" applyAlignment="1">
      <alignment vertical="center"/>
    </xf>
    <xf numFmtId="0" fontId="13" fillId="0" borderId="15"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1" fillId="7" borderId="2" xfId="0" applyFont="1" applyFill="1" applyBorder="1" applyAlignment="1" applyProtection="1">
      <alignment horizontal="center" vertical="center"/>
      <protection locked="0"/>
    </xf>
    <xf numFmtId="0" fontId="2" fillId="7" borderId="2" xfId="0" applyFont="1" applyFill="1" applyBorder="1" applyAlignment="1" applyProtection="1">
      <alignment horizontal="center" vertical="center"/>
      <protection locked="0"/>
    </xf>
    <xf numFmtId="0" fontId="2" fillId="7" borderId="10" xfId="0" applyFont="1" applyFill="1" applyBorder="1" applyAlignment="1" applyProtection="1">
      <alignment horizontal="center" vertical="center"/>
      <protection locked="0"/>
    </xf>
    <xf numFmtId="0" fontId="2" fillId="7" borderId="2" xfId="0" applyFont="1" applyFill="1" applyBorder="1" applyAlignment="1" applyProtection="1">
      <alignment vertical="center"/>
      <protection locked="0"/>
    </xf>
    <xf numFmtId="0" fontId="4" fillId="0" borderId="12" xfId="0" applyFont="1" applyBorder="1" applyAlignment="1">
      <alignment horizontal="left" vertical="center" wrapText="1"/>
    </xf>
    <xf numFmtId="0" fontId="4" fillId="0" borderId="24" xfId="0" applyFont="1" applyBorder="1" applyAlignment="1">
      <alignment horizontal="left" vertical="center" wrapText="1"/>
    </xf>
    <xf numFmtId="0" fontId="4" fillId="0" borderId="12" xfId="0" applyFont="1" applyBorder="1" applyAlignment="1">
      <alignment horizontal="left" vertical="center"/>
    </xf>
    <xf numFmtId="0" fontId="5" fillId="0" borderId="24" xfId="0" applyFont="1" applyBorder="1" applyAlignment="1">
      <alignment vertical="center"/>
    </xf>
    <xf numFmtId="0" fontId="2" fillId="0" borderId="12" xfId="0" applyFont="1" applyBorder="1" applyAlignment="1">
      <alignment horizontal="left" vertical="center"/>
    </xf>
    <xf numFmtId="0" fontId="2" fillId="0" borderId="24" xfId="0" applyFont="1" applyBorder="1" applyAlignment="1">
      <alignment horizontal="left" vertical="center"/>
    </xf>
    <xf numFmtId="0" fontId="6" fillId="0" borderId="13" xfId="0" applyFont="1" applyBorder="1" applyAlignment="1">
      <alignment horizontal="left" vertical="center"/>
    </xf>
    <xf numFmtId="0" fontId="6" fillId="0" borderId="25"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2" fillId="0" borderId="25" xfId="0" applyFont="1" applyBorder="1" applyAlignment="1">
      <alignment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1" fillId="0" borderId="22" xfId="0" applyFont="1" applyBorder="1" applyAlignment="1">
      <alignment horizontal="center" vertical="center"/>
    </xf>
    <xf numFmtId="0" fontId="0" fillId="0" borderId="23" xfId="0" applyBorder="1" applyAlignment="1">
      <alignment horizontal="center" vertical="center"/>
    </xf>
    <xf numFmtId="0" fontId="11"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61"/>
  <sheetViews>
    <sheetView tabSelected="1" zoomScale="80" zoomScaleNormal="80" workbookViewId="0">
      <pane xSplit="3" ySplit="7" topLeftCell="D8" activePane="bottomRight" state="frozen"/>
      <selection pane="topRight" activeCell="D1" sqref="D1"/>
      <selection pane="bottomLeft" activeCell="A8" sqref="A8"/>
      <selection pane="bottomRight" activeCell="B1" sqref="B1"/>
    </sheetView>
  </sheetViews>
  <sheetFormatPr defaultColWidth="10" defaultRowHeight="15" customHeight="1" x14ac:dyDescent="0.2"/>
  <cols>
    <col min="1" max="1" width="6.7109375" style="24" customWidth="1"/>
    <col min="2" max="2" width="32" style="24" customWidth="1"/>
    <col min="3" max="27" width="8.7109375" style="24" customWidth="1"/>
    <col min="28" max="16384" width="10" style="24"/>
  </cols>
  <sheetData>
    <row r="1" spans="1:27" ht="22.5" customHeight="1" thickBot="1" x14ac:dyDescent="0.25">
      <c r="B1" s="33" t="s">
        <v>8</v>
      </c>
      <c r="C1" s="30">
        <f>MATCH(B1,Events!$B$3:$D$3,)</f>
        <v>1</v>
      </c>
      <c r="D1" s="32" t="s">
        <v>9</v>
      </c>
      <c r="E1" s="31" t="s">
        <v>14</v>
      </c>
    </row>
    <row r="2" spans="1:27" ht="22.5" customHeight="1" thickBot="1" x14ac:dyDescent="0.25">
      <c r="B2" s="33">
        <v>1</v>
      </c>
      <c r="C2" s="30">
        <f>IF(B2="6 Lane Pool",1,1)</f>
        <v>1</v>
      </c>
      <c r="D2" s="32" t="s">
        <v>9</v>
      </c>
      <c r="E2" s="31" t="s">
        <v>71</v>
      </c>
      <c r="S2" s="64" t="s">
        <v>16</v>
      </c>
      <c r="T2" s="65"/>
      <c r="U2" s="65"/>
      <c r="V2" s="65"/>
      <c r="W2" s="65"/>
      <c r="X2" s="66"/>
    </row>
    <row r="3" spans="1:27" ht="15" customHeight="1" thickBot="1" x14ac:dyDescent="0.25">
      <c r="B3" s="41" t="str">
        <f>C3 &amp;" team division"</f>
        <v>5 team division</v>
      </c>
      <c r="C3" s="30">
        <f>VLOOKUP(B1,Events!$F$4:$G$6,2,FALSE)</f>
        <v>5</v>
      </c>
      <c r="E3" s="31" t="s">
        <v>12</v>
      </c>
      <c r="S3" s="67" t="s">
        <v>17</v>
      </c>
      <c r="T3" s="68"/>
      <c r="U3" s="68"/>
      <c r="V3" s="68"/>
      <c r="W3" s="68"/>
      <c r="X3" s="69"/>
    </row>
    <row r="4" spans="1:27" ht="15" customHeight="1" thickBot="1" x14ac:dyDescent="0.25">
      <c r="B4" s="42"/>
      <c r="C4" s="30"/>
      <c r="E4" s="31" t="s">
        <v>15</v>
      </c>
    </row>
    <row r="5" spans="1:27" s="21" customFormat="1" ht="15" customHeight="1" x14ac:dyDescent="0.2">
      <c r="A5" s="70" t="s">
        <v>70</v>
      </c>
      <c r="B5" s="71"/>
      <c r="C5" s="4"/>
      <c r="D5" s="13" t="str">
        <f>"Lane "&amp; B2</f>
        <v>Lane 1</v>
      </c>
      <c r="E5" s="13"/>
      <c r="F5" s="13"/>
      <c r="G5" s="13" t="str">
        <f>"Lane "&amp;B2+ 1</f>
        <v>Lane 2</v>
      </c>
      <c r="H5" s="13"/>
      <c r="I5" s="13"/>
      <c r="J5" s="13" t="str">
        <f>"Lane "&amp; B2+2</f>
        <v>Lane 3</v>
      </c>
      <c r="K5" s="13"/>
      <c r="L5" s="13"/>
      <c r="M5" s="13" t="str">
        <f>"Lane "&amp; B2+3</f>
        <v>Lane 4</v>
      </c>
      <c r="N5" s="13"/>
      <c r="O5" s="13"/>
      <c r="P5" s="13" t="str">
        <f>"Lane "&amp; B2+4</f>
        <v>Lane 5</v>
      </c>
      <c r="Q5" s="13"/>
      <c r="R5" s="13"/>
      <c r="S5" s="13" t="str">
        <f>"Lane "&amp; B2+5</f>
        <v>Lane 6</v>
      </c>
      <c r="T5" s="13"/>
      <c r="U5" s="13"/>
      <c r="V5" s="13" t="str">
        <f>"Lane "&amp; B2+6</f>
        <v>Lane 7</v>
      </c>
      <c r="W5" s="13"/>
      <c r="X5" s="13"/>
      <c r="Y5" s="13" t="str">
        <f>"Lane "&amp; B2+7</f>
        <v>Lane 8</v>
      </c>
      <c r="Z5" s="13"/>
      <c r="AA5" s="14"/>
    </row>
    <row r="6" spans="1:27" s="21" customFormat="1" ht="15" customHeight="1" x14ac:dyDescent="0.2">
      <c r="A6" s="72"/>
      <c r="B6" s="73"/>
      <c r="C6" s="5" t="s">
        <v>0</v>
      </c>
      <c r="D6" s="74"/>
      <c r="E6" s="77"/>
      <c r="F6" s="77"/>
      <c r="G6" s="74"/>
      <c r="H6" s="75"/>
      <c r="I6" s="75"/>
      <c r="J6" s="74"/>
      <c r="K6" s="75"/>
      <c r="L6" s="75"/>
      <c r="M6" s="74"/>
      <c r="N6" s="75"/>
      <c r="O6" s="75"/>
      <c r="P6" s="74"/>
      <c r="Q6" s="75"/>
      <c r="R6" s="75"/>
      <c r="S6" s="74"/>
      <c r="T6" s="75"/>
      <c r="U6" s="75"/>
      <c r="V6" s="74"/>
      <c r="W6" s="75"/>
      <c r="X6" s="75"/>
      <c r="Y6" s="74"/>
      <c r="Z6" s="75"/>
      <c r="AA6" s="76"/>
    </row>
    <row r="7" spans="1:27" s="21" customFormat="1" ht="15" customHeight="1" x14ac:dyDescent="0.2">
      <c r="A7" s="6" t="s">
        <v>1</v>
      </c>
      <c r="B7" s="94" t="s">
        <v>5</v>
      </c>
      <c r="C7" s="95"/>
      <c r="D7" s="5" t="s">
        <v>2</v>
      </c>
      <c r="E7" s="5" t="s">
        <v>3</v>
      </c>
      <c r="F7" s="5" t="s">
        <v>4</v>
      </c>
      <c r="G7" s="5" t="s">
        <v>2</v>
      </c>
      <c r="H7" s="5" t="s">
        <v>3</v>
      </c>
      <c r="I7" s="5" t="s">
        <v>4</v>
      </c>
      <c r="J7" s="5" t="s">
        <v>2</v>
      </c>
      <c r="K7" s="5" t="s">
        <v>3</v>
      </c>
      <c r="L7" s="5" t="s">
        <v>4</v>
      </c>
      <c r="M7" s="5" t="s">
        <v>2</v>
      </c>
      <c r="N7" s="5" t="s">
        <v>3</v>
      </c>
      <c r="O7" s="5" t="s">
        <v>4</v>
      </c>
      <c r="P7" s="5" t="s">
        <v>2</v>
      </c>
      <c r="Q7" s="5" t="s">
        <v>3</v>
      </c>
      <c r="R7" s="5" t="s">
        <v>4</v>
      </c>
      <c r="S7" s="5" t="s">
        <v>2</v>
      </c>
      <c r="T7" s="5" t="s">
        <v>3</v>
      </c>
      <c r="U7" s="5" t="s">
        <v>4</v>
      </c>
      <c r="V7" s="5" t="s">
        <v>2</v>
      </c>
      <c r="W7" s="5" t="s">
        <v>3</v>
      </c>
      <c r="X7" s="5" t="s">
        <v>4</v>
      </c>
      <c r="Y7" s="5" t="s">
        <v>2</v>
      </c>
      <c r="Z7" s="5" t="s">
        <v>3</v>
      </c>
      <c r="AA7" s="15" t="s">
        <v>4</v>
      </c>
    </row>
    <row r="8" spans="1:27" s="22" customFormat="1" ht="15" customHeight="1" x14ac:dyDescent="0.2">
      <c r="A8" s="7">
        <v>1</v>
      </c>
      <c r="B8" s="80" t="str">
        <f ca="1">OFFSET(Events!A4,0,Results!$C$1)</f>
        <v>Girls 11 &amp; Under 4x50m Freestyle Relay</v>
      </c>
      <c r="C8" s="81"/>
      <c r="D8" s="43"/>
      <c r="E8" s="44"/>
      <c r="F8" s="2">
        <f>IF(AND(ISNUMBER(E8),AND(E8&gt;=1,E8&lt;=$C$3)),$C$3+1-E8,IF(RIGHT(E8)="=",((($C$3+1-LEFT(E8))*2)-1)/2,0))</f>
        <v>0</v>
      </c>
      <c r="G8" s="43"/>
      <c r="H8" s="44"/>
      <c r="I8" s="2">
        <f>IF(AND(ISNUMBER(H8),AND(H8&gt;=1,H8&lt;=$C$3)),$C$3+1-H8,IF(RIGHT(H8)="=",((($C$3+1-LEFT(H8))*2)-1)/2,0))</f>
        <v>0</v>
      </c>
      <c r="J8" s="43"/>
      <c r="K8" s="44"/>
      <c r="L8" s="2">
        <f>IF(AND(ISNUMBER(K8),AND(K8&gt;=1,K8&lt;=$C$3)),$C$3+1-K8,IF(RIGHT(K8)="=",((($C$3+1-LEFT(K8))*2)-1)/2,0))</f>
        <v>0</v>
      </c>
      <c r="M8" s="43"/>
      <c r="N8" s="44"/>
      <c r="O8" s="2">
        <f>IF(AND(ISNUMBER(N8),AND(N8&gt;=1,N8&lt;=$C$3)),$C$3+1-N8,IF(RIGHT(N8)="=",((($C$3+1-LEFT(N8))*2)-1)/2,0))</f>
        <v>0</v>
      </c>
      <c r="P8" s="43"/>
      <c r="Q8" s="44"/>
      <c r="R8" s="2">
        <f>IF(AND(ISNUMBER(Q8),AND(Q8&gt;=1,Q8&lt;=$C$3)),$C$3+1-Q8,IF(RIGHT(Q8)="=",((($C$3+1-LEFT(Q8))*2)-1)/2,0))</f>
        <v>0</v>
      </c>
      <c r="S8" s="43"/>
      <c r="T8" s="44"/>
      <c r="U8" s="2">
        <f>IF(AND(ISNUMBER(T8),AND(T8&gt;=1,T8&lt;=$C$3)),$C$3+1-T8,IF(RIGHT(T8)="=",((($C$3+1-LEFT(T8))*2)-1)/2,0))</f>
        <v>0</v>
      </c>
      <c r="V8" s="43"/>
      <c r="W8" s="44"/>
      <c r="X8" s="2">
        <f>IF(AND(ISNUMBER(W8),AND(W8&gt;=1,W8&lt;=$C$3)),$C$3+1-W8,IF(RIGHT(W8)="=",((($C$3+1-LEFT(W8))*2)-1)/2,0))</f>
        <v>0</v>
      </c>
      <c r="Y8" s="43"/>
      <c r="Z8" s="44"/>
      <c r="AA8" s="25">
        <f>IF(AND(ISNUMBER(Z8),AND(Z8&gt;=1,Z8&lt;=$C$3)),$C$3+1-Z8,IF(RIGHT(Z8)="=",((($C$3+1-LEFT(Z8))*2)-1)/2,0))</f>
        <v>0</v>
      </c>
    </row>
    <row r="9" spans="1:27" s="22" customFormat="1" ht="15" customHeight="1" x14ac:dyDescent="0.2">
      <c r="A9" s="7">
        <v>2</v>
      </c>
      <c r="B9" s="78" t="str">
        <f ca="1">OFFSET(Events!A5,0,Results!$C$1)</f>
        <v>Boys 11 &amp; Under 4x50m Freestyle Relay</v>
      </c>
      <c r="C9" s="79"/>
      <c r="D9" s="43"/>
      <c r="E9" s="45"/>
      <c r="F9" s="2">
        <f t="shared" ref="F9:F19" si="0">IF(AND(ISNUMBER(E9),AND(E9&gt;=1,E9&lt;=$C$3)),$C$3+1-E9,IF(RIGHT(E9)="=",((($C$3+1-LEFT(E9))*2)-1)/2,0))</f>
        <v>0</v>
      </c>
      <c r="G9" s="43"/>
      <c r="H9" s="45"/>
      <c r="I9" s="2">
        <f t="shared" ref="I9:I19" si="1">IF(AND(ISNUMBER(H9),AND(H9&gt;=1,H9&lt;=$C$3)),$C$3+1-H9,IF(RIGHT(H9)="=",((($C$3+1-LEFT(H9))*2)-1)/2,0))</f>
        <v>0</v>
      </c>
      <c r="J9" s="43"/>
      <c r="K9" s="45"/>
      <c r="L9" s="2">
        <f t="shared" ref="L9:L19" si="2">IF(AND(ISNUMBER(K9),AND(K9&gt;=1,K9&lt;=$C$3)),$C$3+1-K9,IF(RIGHT(K9)="=",((($C$3+1-LEFT(K9))*2)-1)/2,0))</f>
        <v>0</v>
      </c>
      <c r="M9" s="43"/>
      <c r="N9" s="45"/>
      <c r="O9" s="2">
        <f t="shared" ref="O9:O19" si="3">IF(AND(ISNUMBER(N9),AND(N9&gt;=1,N9&lt;=$C$3)),$C$3+1-N9,IF(RIGHT(N9)="=",((($C$3+1-LEFT(N9))*2)-1)/2,0))</f>
        <v>0</v>
      </c>
      <c r="P9" s="43"/>
      <c r="Q9" s="45"/>
      <c r="R9" s="2">
        <f t="shared" ref="R9:R19" si="4">IF(AND(ISNUMBER(Q9),AND(Q9&gt;=1,Q9&lt;=$C$3)),$C$3+1-Q9,IF(RIGHT(Q9)="=",((($C$3+1-LEFT(Q9))*2)-1)/2,0))</f>
        <v>0</v>
      </c>
      <c r="S9" s="46"/>
      <c r="T9" s="45"/>
      <c r="U9" s="2">
        <f t="shared" ref="U9:U19" si="5">IF(AND(ISNUMBER(T9),AND(T9&gt;=1,T9&lt;=$C$3)),$C$3+1-T9,IF(RIGHT(T9)="=",((($C$3+1-LEFT(T9))*2)-1)/2,0))</f>
        <v>0</v>
      </c>
      <c r="V9" s="43"/>
      <c r="W9" s="45"/>
      <c r="X9" s="2">
        <f t="shared" ref="X9:X19" si="6">IF(AND(ISNUMBER(W9),AND(W9&gt;=1,W9&lt;=$C$3)),$C$3+1-W9,IF(RIGHT(W9)="=",((($C$3+1-LEFT(W9))*2)-1)/2,0))</f>
        <v>0</v>
      </c>
      <c r="Y9" s="43"/>
      <c r="Z9" s="45"/>
      <c r="AA9" s="25">
        <f t="shared" ref="AA9:AA19" si="7">IF(AND(ISNUMBER(Z9),AND(Z9&gt;=1,Z9&lt;=$C$3)),$C$3+1-Z9,IF(RIGHT(Z9)="=",((($C$3+1-LEFT(Z9))*2)-1)/2,0))</f>
        <v>0</v>
      </c>
    </row>
    <row r="10" spans="1:27" s="22" customFormat="1" ht="15" customHeight="1" x14ac:dyDescent="0.2">
      <c r="A10" s="7">
        <v>3</v>
      </c>
      <c r="B10" s="82" t="str">
        <f ca="1">OFFSET(Events!A6,0,Results!$C$1)</f>
        <v>Girls Open 50m Butterfly</v>
      </c>
      <c r="C10" s="83"/>
      <c r="D10" s="46"/>
      <c r="E10" s="44"/>
      <c r="F10" s="2">
        <f t="shared" si="0"/>
        <v>0</v>
      </c>
      <c r="G10" s="46"/>
      <c r="H10" s="44"/>
      <c r="I10" s="2">
        <f t="shared" si="1"/>
        <v>0</v>
      </c>
      <c r="J10" s="46"/>
      <c r="K10" s="44"/>
      <c r="L10" s="2">
        <f t="shared" si="2"/>
        <v>0</v>
      </c>
      <c r="M10" s="46"/>
      <c r="N10" s="44"/>
      <c r="O10" s="2">
        <f t="shared" si="3"/>
        <v>0</v>
      </c>
      <c r="P10" s="46"/>
      <c r="Q10" s="44"/>
      <c r="R10" s="2">
        <f t="shared" si="4"/>
        <v>0</v>
      </c>
      <c r="S10" s="46"/>
      <c r="T10" s="44"/>
      <c r="U10" s="2">
        <f t="shared" si="5"/>
        <v>0</v>
      </c>
      <c r="V10" s="46"/>
      <c r="W10" s="44"/>
      <c r="X10" s="2">
        <f t="shared" si="6"/>
        <v>0</v>
      </c>
      <c r="Y10" s="46"/>
      <c r="Z10" s="44"/>
      <c r="AA10" s="25">
        <f t="shared" si="7"/>
        <v>0</v>
      </c>
    </row>
    <row r="11" spans="1:27" s="22" customFormat="1" ht="15" customHeight="1" x14ac:dyDescent="0.2">
      <c r="A11" s="7">
        <v>4</v>
      </c>
      <c r="B11" s="78" t="str">
        <f ca="1">OFFSET(Events!A7,0,Results!$C$1)</f>
        <v>Boys Open 50m Butterfly</v>
      </c>
      <c r="C11" s="79"/>
      <c r="D11" s="43"/>
      <c r="E11" s="45"/>
      <c r="F11" s="2">
        <f t="shared" si="0"/>
        <v>0</v>
      </c>
      <c r="G11" s="43"/>
      <c r="H11" s="45"/>
      <c r="I11" s="2">
        <f t="shared" si="1"/>
        <v>0</v>
      </c>
      <c r="J11" s="43"/>
      <c r="K11" s="45"/>
      <c r="L11" s="2">
        <f t="shared" si="2"/>
        <v>0</v>
      </c>
      <c r="M11" s="43"/>
      <c r="N11" s="45"/>
      <c r="O11" s="2">
        <f t="shared" si="3"/>
        <v>0</v>
      </c>
      <c r="P11" s="43"/>
      <c r="Q11" s="45"/>
      <c r="R11" s="2">
        <f t="shared" si="4"/>
        <v>0</v>
      </c>
      <c r="S11" s="43"/>
      <c r="T11" s="45"/>
      <c r="U11" s="2">
        <f t="shared" si="5"/>
        <v>0</v>
      </c>
      <c r="V11" s="43"/>
      <c r="W11" s="45"/>
      <c r="X11" s="2">
        <f t="shared" si="6"/>
        <v>0</v>
      </c>
      <c r="Y11" s="43"/>
      <c r="Z11" s="45"/>
      <c r="AA11" s="25">
        <f t="shared" si="7"/>
        <v>0</v>
      </c>
    </row>
    <row r="12" spans="1:27" s="22" customFormat="1" ht="15" customHeight="1" x14ac:dyDescent="0.2">
      <c r="A12" s="7">
        <v>5</v>
      </c>
      <c r="B12" s="78" t="str">
        <f ca="1">OFFSET(Events!A8,0,Results!$C$1)</f>
        <v>Girls 13 &amp; Under 100m Backstroke</v>
      </c>
      <c r="C12" s="79"/>
      <c r="D12" s="43"/>
      <c r="E12" s="45"/>
      <c r="F12" s="2">
        <f t="shared" si="0"/>
        <v>0</v>
      </c>
      <c r="G12" s="43"/>
      <c r="H12" s="44"/>
      <c r="I12" s="2">
        <f t="shared" si="1"/>
        <v>0</v>
      </c>
      <c r="J12" s="43"/>
      <c r="K12" s="44"/>
      <c r="L12" s="2">
        <f t="shared" si="2"/>
        <v>0</v>
      </c>
      <c r="M12" s="43"/>
      <c r="N12" s="44"/>
      <c r="O12" s="2">
        <f t="shared" si="3"/>
        <v>0</v>
      </c>
      <c r="P12" s="43"/>
      <c r="Q12" s="45"/>
      <c r="R12" s="2">
        <f t="shared" si="4"/>
        <v>0</v>
      </c>
      <c r="S12" s="43"/>
      <c r="T12" s="45"/>
      <c r="U12" s="2">
        <f t="shared" si="5"/>
        <v>0</v>
      </c>
      <c r="V12" s="43"/>
      <c r="W12" s="45"/>
      <c r="X12" s="2">
        <f t="shared" si="6"/>
        <v>0</v>
      </c>
      <c r="Y12" s="43"/>
      <c r="Z12" s="44"/>
      <c r="AA12" s="25">
        <f t="shared" si="7"/>
        <v>0</v>
      </c>
    </row>
    <row r="13" spans="1:27" s="22" customFormat="1" ht="15" customHeight="1" x14ac:dyDescent="0.2">
      <c r="A13" s="7">
        <v>6</v>
      </c>
      <c r="B13" s="78" t="str">
        <f ca="1">OFFSET(Events!A9,0,Results!$C$1)</f>
        <v>Boys 13 &amp; Under 100m Backstroke</v>
      </c>
      <c r="C13" s="79"/>
      <c r="D13" s="43"/>
      <c r="E13" s="45"/>
      <c r="F13" s="2">
        <f t="shared" si="0"/>
        <v>0</v>
      </c>
      <c r="G13" s="43"/>
      <c r="H13" s="45"/>
      <c r="I13" s="2">
        <f t="shared" si="1"/>
        <v>0</v>
      </c>
      <c r="J13" s="43"/>
      <c r="K13" s="45"/>
      <c r="L13" s="2">
        <f t="shared" si="2"/>
        <v>0</v>
      </c>
      <c r="M13" s="43"/>
      <c r="N13" s="45"/>
      <c r="O13" s="2">
        <f t="shared" si="3"/>
        <v>0</v>
      </c>
      <c r="P13" s="43"/>
      <c r="Q13" s="45"/>
      <c r="R13" s="2">
        <f t="shared" si="4"/>
        <v>0</v>
      </c>
      <c r="S13" s="43"/>
      <c r="T13" s="45"/>
      <c r="U13" s="2">
        <f t="shared" si="5"/>
        <v>0</v>
      </c>
      <c r="V13" s="43"/>
      <c r="W13" s="45"/>
      <c r="X13" s="2">
        <f t="shared" si="6"/>
        <v>0</v>
      </c>
      <c r="Y13" s="43"/>
      <c r="Z13" s="45"/>
      <c r="AA13" s="25">
        <f t="shared" si="7"/>
        <v>0</v>
      </c>
    </row>
    <row r="14" spans="1:27" s="22" customFormat="1" ht="15" customHeight="1" x14ac:dyDescent="0.2">
      <c r="A14" s="7">
        <v>7</v>
      </c>
      <c r="B14" s="78" t="str">
        <f ca="1">OFFSET(Events!A10,0,Results!$C$1)</f>
        <v>Girls 15 &amp; Under 100m Breaststroke</v>
      </c>
      <c r="C14" s="79"/>
      <c r="D14" s="43"/>
      <c r="E14" s="47"/>
      <c r="F14" s="2">
        <f t="shared" si="0"/>
        <v>0</v>
      </c>
      <c r="G14" s="43"/>
      <c r="H14" s="47"/>
      <c r="I14" s="2">
        <f t="shared" si="1"/>
        <v>0</v>
      </c>
      <c r="J14" s="43"/>
      <c r="K14" s="47"/>
      <c r="L14" s="2">
        <f t="shared" si="2"/>
        <v>0</v>
      </c>
      <c r="M14" s="43"/>
      <c r="N14" s="47"/>
      <c r="O14" s="2">
        <f t="shared" si="3"/>
        <v>0</v>
      </c>
      <c r="P14" s="43"/>
      <c r="Q14" s="47"/>
      <c r="R14" s="2">
        <f t="shared" si="4"/>
        <v>0</v>
      </c>
      <c r="S14" s="43"/>
      <c r="T14" s="47"/>
      <c r="U14" s="2">
        <f t="shared" si="5"/>
        <v>0</v>
      </c>
      <c r="V14" s="43"/>
      <c r="W14" s="47"/>
      <c r="X14" s="2">
        <f t="shared" si="6"/>
        <v>0</v>
      </c>
      <c r="Y14" s="43"/>
      <c r="Z14" s="47"/>
      <c r="AA14" s="25">
        <f t="shared" si="7"/>
        <v>0</v>
      </c>
    </row>
    <row r="15" spans="1:27" s="22" customFormat="1" ht="15" customHeight="1" x14ac:dyDescent="0.2">
      <c r="A15" s="8">
        <v>8</v>
      </c>
      <c r="B15" s="78" t="str">
        <f ca="1">OFFSET(Events!A11,0,Results!$C$1)</f>
        <v>Boys 15 &amp; Under 100m Breaststroke</v>
      </c>
      <c r="C15" s="79"/>
      <c r="D15" s="48"/>
      <c r="E15" s="49"/>
      <c r="F15" s="2">
        <f t="shared" si="0"/>
        <v>0</v>
      </c>
      <c r="G15" s="48"/>
      <c r="H15" s="49"/>
      <c r="I15" s="2">
        <f t="shared" si="1"/>
        <v>0</v>
      </c>
      <c r="J15" s="48"/>
      <c r="K15" s="49"/>
      <c r="L15" s="2">
        <f t="shared" si="2"/>
        <v>0</v>
      </c>
      <c r="M15" s="48"/>
      <c r="N15" s="49"/>
      <c r="O15" s="2">
        <f t="shared" si="3"/>
        <v>0</v>
      </c>
      <c r="P15" s="48"/>
      <c r="Q15" s="49"/>
      <c r="R15" s="2">
        <f t="shared" si="4"/>
        <v>0</v>
      </c>
      <c r="S15" s="48"/>
      <c r="T15" s="49"/>
      <c r="U15" s="2">
        <f t="shared" si="5"/>
        <v>0</v>
      </c>
      <c r="V15" s="48"/>
      <c r="W15" s="49"/>
      <c r="X15" s="2">
        <f t="shared" si="6"/>
        <v>0</v>
      </c>
      <c r="Y15" s="48"/>
      <c r="Z15" s="49"/>
      <c r="AA15" s="25">
        <f t="shared" si="7"/>
        <v>0</v>
      </c>
    </row>
    <row r="16" spans="1:27" s="22" customFormat="1" ht="15" customHeight="1" x14ac:dyDescent="0.2">
      <c r="A16" s="7">
        <v>9</v>
      </c>
      <c r="B16" s="78" t="str">
        <f ca="1">OFFSET(Events!A12,0,Results!$C$1)</f>
        <v>Girls 11 &amp; Under 50m Freestyle</v>
      </c>
      <c r="C16" s="79"/>
      <c r="D16" s="43"/>
      <c r="E16" s="45"/>
      <c r="F16" s="2">
        <f t="shared" si="0"/>
        <v>0</v>
      </c>
      <c r="G16" s="43"/>
      <c r="H16" s="45"/>
      <c r="I16" s="2">
        <f t="shared" si="1"/>
        <v>0</v>
      </c>
      <c r="J16" s="43"/>
      <c r="K16" s="45"/>
      <c r="L16" s="2">
        <f t="shared" si="2"/>
        <v>0</v>
      </c>
      <c r="M16" s="43"/>
      <c r="N16" s="45"/>
      <c r="O16" s="2">
        <f t="shared" si="3"/>
        <v>0</v>
      </c>
      <c r="P16" s="43"/>
      <c r="Q16" s="45"/>
      <c r="R16" s="2">
        <f t="shared" si="4"/>
        <v>0</v>
      </c>
      <c r="S16" s="43"/>
      <c r="T16" s="45"/>
      <c r="U16" s="2">
        <f t="shared" si="5"/>
        <v>0</v>
      </c>
      <c r="V16" s="43"/>
      <c r="W16" s="45"/>
      <c r="X16" s="2">
        <f t="shared" si="6"/>
        <v>0</v>
      </c>
      <c r="Y16" s="43"/>
      <c r="Z16" s="45"/>
      <c r="AA16" s="25">
        <f t="shared" si="7"/>
        <v>0</v>
      </c>
    </row>
    <row r="17" spans="1:27" s="22" customFormat="1" ht="15" customHeight="1" x14ac:dyDescent="0.2">
      <c r="A17" s="7">
        <v>10</v>
      </c>
      <c r="B17" s="78" t="str">
        <f ca="1">OFFSET(Events!A13,0,Results!$C$1)</f>
        <v>Boys 11 &amp; Under 50m Freestyle</v>
      </c>
      <c r="C17" s="79"/>
      <c r="D17" s="43"/>
      <c r="E17" s="45"/>
      <c r="F17" s="2">
        <f t="shared" si="0"/>
        <v>0</v>
      </c>
      <c r="G17" s="43"/>
      <c r="H17" s="45"/>
      <c r="I17" s="2">
        <f t="shared" si="1"/>
        <v>0</v>
      </c>
      <c r="J17" s="43"/>
      <c r="K17" s="45"/>
      <c r="L17" s="2">
        <f t="shared" si="2"/>
        <v>0</v>
      </c>
      <c r="M17" s="43"/>
      <c r="N17" s="45"/>
      <c r="O17" s="2">
        <f t="shared" si="3"/>
        <v>0</v>
      </c>
      <c r="P17" s="43"/>
      <c r="Q17" s="45"/>
      <c r="R17" s="2">
        <f t="shared" si="4"/>
        <v>0</v>
      </c>
      <c r="S17" s="43"/>
      <c r="T17" s="45"/>
      <c r="U17" s="2">
        <f t="shared" si="5"/>
        <v>0</v>
      </c>
      <c r="V17" s="43"/>
      <c r="W17" s="45"/>
      <c r="X17" s="2">
        <f t="shared" si="6"/>
        <v>0</v>
      </c>
      <c r="Y17" s="43"/>
      <c r="Z17" s="45"/>
      <c r="AA17" s="25">
        <f t="shared" si="7"/>
        <v>0</v>
      </c>
    </row>
    <row r="18" spans="1:27" s="22" customFormat="1" ht="15" customHeight="1" x14ac:dyDescent="0.2">
      <c r="A18" s="7">
        <v>11</v>
      </c>
      <c r="B18" s="80" t="str">
        <f ca="1">OFFSET(Events!A14,0,Results!$C$1)</f>
        <v>Girls Open 4x50m Medley Relay</v>
      </c>
      <c r="C18" s="88"/>
      <c r="D18" s="43"/>
      <c r="E18" s="45"/>
      <c r="F18" s="2">
        <f t="shared" si="0"/>
        <v>0</v>
      </c>
      <c r="G18" s="43"/>
      <c r="H18" s="45"/>
      <c r="I18" s="2">
        <f t="shared" si="1"/>
        <v>0</v>
      </c>
      <c r="J18" s="43"/>
      <c r="K18" s="45"/>
      <c r="L18" s="2">
        <f t="shared" si="2"/>
        <v>0</v>
      </c>
      <c r="M18" s="43"/>
      <c r="N18" s="45"/>
      <c r="O18" s="2">
        <f t="shared" si="3"/>
        <v>0</v>
      </c>
      <c r="P18" s="43"/>
      <c r="Q18" s="45"/>
      <c r="R18" s="2">
        <f t="shared" si="4"/>
        <v>0</v>
      </c>
      <c r="S18" s="43"/>
      <c r="T18" s="45"/>
      <c r="U18" s="2">
        <f t="shared" si="5"/>
        <v>0</v>
      </c>
      <c r="V18" s="43"/>
      <c r="W18" s="45"/>
      <c r="X18" s="2">
        <f t="shared" si="6"/>
        <v>0</v>
      </c>
      <c r="Y18" s="43"/>
      <c r="Z18" s="45"/>
      <c r="AA18" s="25">
        <f t="shared" si="7"/>
        <v>0</v>
      </c>
    </row>
    <row r="19" spans="1:27" s="22" customFormat="1" ht="15" customHeight="1" thickBot="1" x14ac:dyDescent="0.25">
      <c r="A19" s="7">
        <v>12</v>
      </c>
      <c r="B19" s="89" t="str">
        <f ca="1">OFFSET(Events!A15,0,Results!$C$1)</f>
        <v>Boys Open 4x50m Medley Relay</v>
      </c>
      <c r="C19" s="90"/>
      <c r="D19" s="43"/>
      <c r="E19" s="45"/>
      <c r="F19" s="2">
        <f t="shared" si="0"/>
        <v>0</v>
      </c>
      <c r="G19" s="43"/>
      <c r="H19" s="45"/>
      <c r="I19" s="2">
        <f t="shared" si="1"/>
        <v>0</v>
      </c>
      <c r="J19" s="43"/>
      <c r="K19" s="45"/>
      <c r="L19" s="2">
        <f t="shared" si="2"/>
        <v>0</v>
      </c>
      <c r="M19" s="43"/>
      <c r="N19" s="45"/>
      <c r="O19" s="2">
        <f t="shared" si="3"/>
        <v>0</v>
      </c>
      <c r="P19" s="43"/>
      <c r="Q19" s="45"/>
      <c r="R19" s="2">
        <f t="shared" si="4"/>
        <v>0</v>
      </c>
      <c r="S19" s="43"/>
      <c r="T19" s="45"/>
      <c r="U19" s="2">
        <f t="shared" si="5"/>
        <v>0</v>
      </c>
      <c r="V19" s="43"/>
      <c r="W19" s="45"/>
      <c r="X19" s="2">
        <f t="shared" si="6"/>
        <v>0</v>
      </c>
      <c r="Y19" s="43"/>
      <c r="Z19" s="45"/>
      <c r="AA19" s="25">
        <f t="shared" si="7"/>
        <v>0</v>
      </c>
    </row>
    <row r="20" spans="1:27" s="22" customFormat="1" ht="15" customHeight="1" thickBot="1" x14ac:dyDescent="0.25">
      <c r="A20" s="9"/>
      <c r="B20" s="84" t="str">
        <f ca="1">OFFSET(Events!A16,0,Results!$C$1)</f>
        <v>Points Score</v>
      </c>
      <c r="C20" s="85"/>
      <c r="D20" s="17"/>
      <c r="E20" s="18"/>
      <c r="F20" s="1">
        <f>SUM(F8:F19)</f>
        <v>0</v>
      </c>
      <c r="G20" s="17"/>
      <c r="H20" s="18"/>
      <c r="I20" s="1">
        <f>SUM(I8:I19)</f>
        <v>0</v>
      </c>
      <c r="J20" s="17"/>
      <c r="K20" s="18"/>
      <c r="L20" s="1">
        <f>SUM(L8:L19)</f>
        <v>0</v>
      </c>
      <c r="M20" s="17"/>
      <c r="N20" s="18"/>
      <c r="O20" s="1">
        <f>SUM(O8:O19)</f>
        <v>0</v>
      </c>
      <c r="P20" s="17"/>
      <c r="Q20" s="18"/>
      <c r="R20" s="1">
        <f>SUM(R8:R19)</f>
        <v>0</v>
      </c>
      <c r="S20" s="17"/>
      <c r="T20" s="18"/>
      <c r="U20" s="1">
        <f>SUM(U8:U19)</f>
        <v>0</v>
      </c>
      <c r="V20" s="17"/>
      <c r="W20" s="18"/>
      <c r="X20" s="1">
        <f>SUM(X8:X19)</f>
        <v>0</v>
      </c>
      <c r="Y20" s="17"/>
      <c r="Z20" s="18"/>
      <c r="AA20" s="1">
        <f>SUM(AA8:AA19)</f>
        <v>0</v>
      </c>
    </row>
    <row r="21" spans="1:27" s="22" customFormat="1" ht="15" customHeight="1" x14ac:dyDescent="0.2">
      <c r="A21" s="7">
        <v>13</v>
      </c>
      <c r="B21" s="86" t="str">
        <f ca="1">OFFSET(Events!A17,0,Results!$C$1)</f>
        <v>Girls 13 &amp; Under 4x50m Freestyle Relay</v>
      </c>
      <c r="C21" s="87"/>
      <c r="D21" s="43"/>
      <c r="E21" s="45"/>
      <c r="F21" s="2">
        <f>IF(AND(ISNUMBER(E21),AND(E21&gt;=1,E21&lt;=$C$3)),$C$3+1-E21,IF(RIGHT(E21)="=",((($C$3+1-LEFT(E21))*2)-1)/2,0))</f>
        <v>0</v>
      </c>
      <c r="G21" s="43"/>
      <c r="H21" s="45"/>
      <c r="I21" s="2">
        <f>IF(AND(ISNUMBER(H21),AND(H21&gt;=1,H21&lt;=$C$3)),$C$3+1-H21,IF(RIGHT(H21)="=",((($C$3+1-LEFT(H21))*2)-1)/2,0))</f>
        <v>0</v>
      </c>
      <c r="J21" s="43"/>
      <c r="K21" s="45"/>
      <c r="L21" s="2">
        <f>IF(AND(ISNUMBER(K21),AND(K21&gt;=1,K21&lt;=$C$3)),$C$3+1-K21,IF(RIGHT(K21)="=",((($C$3+1-LEFT(K21))*2)-1)/2,0))</f>
        <v>0</v>
      </c>
      <c r="M21" s="43"/>
      <c r="N21" s="45"/>
      <c r="O21" s="2">
        <f>IF(AND(ISNUMBER(N21),AND(N21&gt;=1,N21&lt;=$C$3)),$C$3+1-N21,IF(RIGHT(N21)="=",((($C$3+1-LEFT(N21))*2)-1)/2,0))</f>
        <v>0</v>
      </c>
      <c r="P21" s="43"/>
      <c r="Q21" s="45"/>
      <c r="R21" s="2">
        <f>IF(AND(ISNUMBER(Q21),AND(Q21&gt;=1,Q21&lt;=$C$3)),$C$3+1-Q21,IF(RIGHT(Q21)="=",((($C$3+1-LEFT(Q21))*2)-1)/2,0))</f>
        <v>0</v>
      </c>
      <c r="S21" s="43"/>
      <c r="T21" s="45"/>
      <c r="U21" s="2">
        <f>IF(AND(ISNUMBER(T21),AND(T21&gt;=1,T21&lt;=$C$3)),$C$3+1-T21,IF(RIGHT(T21)="=",((($C$3+1-LEFT(T21))*2)-1)/2,0))</f>
        <v>0</v>
      </c>
      <c r="V21" s="43"/>
      <c r="W21" s="45"/>
      <c r="X21" s="2">
        <f>IF(AND(ISNUMBER(W21),AND(W21&gt;=1,W21&lt;=$C$3)),$C$3+1-W21,IF(RIGHT(W21)="=",((($C$3+1-LEFT(W21))*2)-1)/2,0))</f>
        <v>0</v>
      </c>
      <c r="Y21" s="43"/>
      <c r="Z21" s="45"/>
      <c r="AA21" s="25">
        <f>IF(AND(ISNUMBER(Z21),AND(Z21&gt;=1,Z21&lt;=$C$3)),$C$3+1-Z21,IF(RIGHT(Z21)="=",((($C$3+1-LEFT(Z21))*2)-1)/2,0))</f>
        <v>0</v>
      </c>
    </row>
    <row r="22" spans="1:27" s="22" customFormat="1" ht="15" customHeight="1" x14ac:dyDescent="0.2">
      <c r="A22" s="7">
        <v>14</v>
      </c>
      <c r="B22" s="80" t="str">
        <f ca="1">OFFSET(Events!A18,0,Results!$C$1)</f>
        <v>Boys 13 &amp; Under 4x50m Freestyle Relay</v>
      </c>
      <c r="C22" s="88"/>
      <c r="D22" s="43"/>
      <c r="E22" s="45"/>
      <c r="F22" s="2">
        <f t="shared" ref="F22:F32" si="8">IF(AND(ISNUMBER(E22),AND(E22&gt;=1,E22&lt;=$C$3)),$C$3+1-E22,IF(RIGHT(E22)="=",((($C$3+1-LEFT(E22))*2)-1)/2,0))</f>
        <v>0</v>
      </c>
      <c r="G22" s="43"/>
      <c r="H22" s="45"/>
      <c r="I22" s="2">
        <f t="shared" ref="I22:I32" si="9">IF(AND(ISNUMBER(H22),AND(H22&gt;=1,H22&lt;=$C$3)),$C$3+1-H22,IF(RIGHT(H22)="=",((($C$3+1-LEFT(H22))*2)-1)/2,0))</f>
        <v>0</v>
      </c>
      <c r="J22" s="43"/>
      <c r="K22" s="45"/>
      <c r="L22" s="2">
        <f t="shared" ref="L22:L32" si="10">IF(AND(ISNUMBER(K22),AND(K22&gt;=1,K22&lt;=$C$3)),$C$3+1-K22,IF(RIGHT(K22)="=",((($C$3+1-LEFT(K22))*2)-1)/2,0))</f>
        <v>0</v>
      </c>
      <c r="M22" s="43"/>
      <c r="N22" s="45"/>
      <c r="O22" s="2">
        <f t="shared" ref="O22:O32" si="11">IF(AND(ISNUMBER(N22),AND(N22&gt;=1,N22&lt;=$C$3)),$C$3+1-N22,IF(RIGHT(N22)="=",((($C$3+1-LEFT(N22))*2)-1)/2,0))</f>
        <v>0</v>
      </c>
      <c r="P22" s="43"/>
      <c r="Q22" s="45"/>
      <c r="R22" s="2">
        <f t="shared" ref="R22:R32" si="12">IF(AND(ISNUMBER(Q22),AND(Q22&gt;=1,Q22&lt;=$C$3)),$C$3+1-Q22,IF(RIGHT(Q22)="=",((($C$3+1-LEFT(Q22))*2)-1)/2,0))</f>
        <v>0</v>
      </c>
      <c r="S22" s="43"/>
      <c r="T22" s="45"/>
      <c r="U22" s="2">
        <f t="shared" ref="U22:U32" si="13">IF(AND(ISNUMBER(T22),AND(T22&gt;=1,T22&lt;=$C$3)),$C$3+1-T22,IF(RIGHT(T22)="=",((($C$3+1-LEFT(T22))*2)-1)/2,0))</f>
        <v>0</v>
      </c>
      <c r="V22" s="43"/>
      <c r="W22" s="45"/>
      <c r="X22" s="2">
        <f t="shared" ref="X22:X32" si="14">IF(AND(ISNUMBER(W22),AND(W22&gt;=1,W22&lt;=$C$3)),$C$3+1-W22,IF(RIGHT(W22)="=",((($C$3+1-LEFT(W22))*2)-1)/2,0))</f>
        <v>0</v>
      </c>
      <c r="Y22" s="43"/>
      <c r="Z22" s="45"/>
      <c r="AA22" s="25">
        <f t="shared" ref="AA22:AA32" si="15">IF(AND(ISNUMBER(Z22),AND(Z22&gt;=1,Z22&lt;=$C$3)),$C$3+1-Z22,IF(RIGHT(Z22)="=",((($C$3+1-LEFT(Z22))*2)-1)/2,0))</f>
        <v>0</v>
      </c>
    </row>
    <row r="23" spans="1:27" s="22" customFormat="1" ht="15" customHeight="1" x14ac:dyDescent="0.2">
      <c r="A23" s="7">
        <v>15</v>
      </c>
      <c r="B23" s="78" t="str">
        <f ca="1">OFFSET(Events!A19,0,Results!$C$1)</f>
        <v>Girls 15 &amp; Under 100m Freestyle</v>
      </c>
      <c r="C23" s="79"/>
      <c r="D23" s="43"/>
      <c r="E23" s="45"/>
      <c r="F23" s="2">
        <f t="shared" si="8"/>
        <v>0</v>
      </c>
      <c r="G23" s="43"/>
      <c r="H23" s="45"/>
      <c r="I23" s="2">
        <f t="shared" si="9"/>
        <v>0</v>
      </c>
      <c r="J23" s="43"/>
      <c r="K23" s="45"/>
      <c r="L23" s="2">
        <f t="shared" si="10"/>
        <v>0</v>
      </c>
      <c r="M23" s="43"/>
      <c r="N23" s="45"/>
      <c r="O23" s="2">
        <f t="shared" si="11"/>
        <v>0</v>
      </c>
      <c r="P23" s="43"/>
      <c r="Q23" s="45"/>
      <c r="R23" s="2">
        <f t="shared" si="12"/>
        <v>0</v>
      </c>
      <c r="S23" s="43"/>
      <c r="T23" s="45"/>
      <c r="U23" s="2">
        <f t="shared" si="13"/>
        <v>0</v>
      </c>
      <c r="V23" s="43"/>
      <c r="W23" s="45"/>
      <c r="X23" s="2">
        <f t="shared" si="14"/>
        <v>0</v>
      </c>
      <c r="Y23" s="43"/>
      <c r="Z23" s="45"/>
      <c r="AA23" s="25">
        <f t="shared" si="15"/>
        <v>0</v>
      </c>
    </row>
    <row r="24" spans="1:27" s="22" customFormat="1" ht="15" customHeight="1" x14ac:dyDescent="0.2">
      <c r="A24" s="8">
        <v>16</v>
      </c>
      <c r="B24" s="78" t="str">
        <f ca="1">OFFSET(Events!A20,0,Results!$C$1)</f>
        <v>Boys 15 &amp; Under 100m Freestyle</v>
      </c>
      <c r="C24" s="79"/>
      <c r="D24" s="48"/>
      <c r="E24" s="49"/>
      <c r="F24" s="2">
        <f t="shared" si="8"/>
        <v>0</v>
      </c>
      <c r="G24" s="48"/>
      <c r="H24" s="49"/>
      <c r="I24" s="2">
        <f t="shared" si="9"/>
        <v>0</v>
      </c>
      <c r="J24" s="48"/>
      <c r="K24" s="49"/>
      <c r="L24" s="2">
        <f t="shared" si="10"/>
        <v>0</v>
      </c>
      <c r="M24" s="48"/>
      <c r="N24" s="49"/>
      <c r="O24" s="2">
        <f t="shared" si="11"/>
        <v>0</v>
      </c>
      <c r="P24" s="48"/>
      <c r="Q24" s="49"/>
      <c r="R24" s="2">
        <f t="shared" si="12"/>
        <v>0</v>
      </c>
      <c r="S24" s="48"/>
      <c r="T24" s="49"/>
      <c r="U24" s="2">
        <f t="shared" si="13"/>
        <v>0</v>
      </c>
      <c r="V24" s="48"/>
      <c r="W24" s="49"/>
      <c r="X24" s="2">
        <f t="shared" si="14"/>
        <v>0</v>
      </c>
      <c r="Y24" s="48"/>
      <c r="Z24" s="49"/>
      <c r="AA24" s="25">
        <f t="shared" si="15"/>
        <v>0</v>
      </c>
    </row>
    <row r="25" spans="1:27" s="22" customFormat="1" ht="15" customHeight="1" x14ac:dyDescent="0.2">
      <c r="A25" s="7">
        <v>17</v>
      </c>
      <c r="B25" s="78" t="str">
        <f ca="1">OFFSET(Events!A21,0,Results!$C$1)</f>
        <v>Girls 11 &amp; Under 50m Butterfly</v>
      </c>
      <c r="C25" s="79"/>
      <c r="D25" s="43"/>
      <c r="E25" s="45"/>
      <c r="F25" s="2">
        <f t="shared" si="8"/>
        <v>0</v>
      </c>
      <c r="G25" s="43"/>
      <c r="H25" s="45"/>
      <c r="I25" s="2">
        <f t="shared" si="9"/>
        <v>0</v>
      </c>
      <c r="J25" s="43"/>
      <c r="K25" s="45"/>
      <c r="L25" s="2">
        <f t="shared" si="10"/>
        <v>0</v>
      </c>
      <c r="M25" s="43"/>
      <c r="N25" s="45"/>
      <c r="O25" s="2">
        <f t="shared" si="11"/>
        <v>0</v>
      </c>
      <c r="P25" s="43"/>
      <c r="Q25" s="45"/>
      <c r="R25" s="2">
        <f t="shared" si="12"/>
        <v>0</v>
      </c>
      <c r="S25" s="43"/>
      <c r="T25" s="45"/>
      <c r="U25" s="2">
        <f t="shared" si="13"/>
        <v>0</v>
      </c>
      <c r="V25" s="43"/>
      <c r="W25" s="45"/>
      <c r="X25" s="2">
        <f t="shared" si="14"/>
        <v>0</v>
      </c>
      <c r="Y25" s="43"/>
      <c r="Z25" s="45"/>
      <c r="AA25" s="25">
        <f t="shared" si="15"/>
        <v>0</v>
      </c>
    </row>
    <row r="26" spans="1:27" s="22" customFormat="1" ht="15" customHeight="1" x14ac:dyDescent="0.2">
      <c r="A26" s="7">
        <v>18</v>
      </c>
      <c r="B26" s="78" t="str">
        <f ca="1">OFFSET(Events!A22,0,Results!$C$1)</f>
        <v>Boys 11 &amp; Under 50m Butterfly</v>
      </c>
      <c r="C26" s="79"/>
      <c r="D26" s="43"/>
      <c r="E26" s="45"/>
      <c r="F26" s="2">
        <f t="shared" si="8"/>
        <v>0</v>
      </c>
      <c r="G26" s="43"/>
      <c r="H26" s="45"/>
      <c r="I26" s="2">
        <f t="shared" si="9"/>
        <v>0</v>
      </c>
      <c r="J26" s="43"/>
      <c r="K26" s="45"/>
      <c r="L26" s="2">
        <f t="shared" si="10"/>
        <v>0</v>
      </c>
      <c r="M26" s="43"/>
      <c r="N26" s="45"/>
      <c r="O26" s="2">
        <f t="shared" si="11"/>
        <v>0</v>
      </c>
      <c r="P26" s="43"/>
      <c r="Q26" s="45"/>
      <c r="R26" s="2">
        <f t="shared" si="12"/>
        <v>0</v>
      </c>
      <c r="S26" s="43"/>
      <c r="T26" s="45"/>
      <c r="U26" s="2">
        <f t="shared" si="13"/>
        <v>0</v>
      </c>
      <c r="V26" s="43"/>
      <c r="W26" s="45"/>
      <c r="X26" s="2">
        <f t="shared" si="14"/>
        <v>0</v>
      </c>
      <c r="Y26" s="43"/>
      <c r="Z26" s="45"/>
      <c r="AA26" s="25">
        <f t="shared" si="15"/>
        <v>0</v>
      </c>
    </row>
    <row r="27" spans="1:27" s="22" customFormat="1" ht="15" customHeight="1" x14ac:dyDescent="0.2">
      <c r="A27" s="7">
        <v>19</v>
      </c>
      <c r="B27" s="82" t="str">
        <f ca="1">OFFSET(Events!A23,0,Results!$C$1)</f>
        <v>Girls Open 100m Backstroke</v>
      </c>
      <c r="C27" s="83"/>
      <c r="D27" s="46"/>
      <c r="E27" s="44"/>
      <c r="F27" s="2">
        <f t="shared" si="8"/>
        <v>0</v>
      </c>
      <c r="G27" s="46"/>
      <c r="H27" s="44"/>
      <c r="I27" s="2">
        <f t="shared" si="9"/>
        <v>0</v>
      </c>
      <c r="J27" s="46"/>
      <c r="K27" s="44"/>
      <c r="L27" s="2">
        <f t="shared" si="10"/>
        <v>0</v>
      </c>
      <c r="M27" s="46"/>
      <c r="N27" s="44"/>
      <c r="O27" s="2">
        <f t="shared" si="11"/>
        <v>0</v>
      </c>
      <c r="P27" s="46"/>
      <c r="Q27" s="44"/>
      <c r="R27" s="2">
        <f t="shared" si="12"/>
        <v>0</v>
      </c>
      <c r="S27" s="46"/>
      <c r="T27" s="44"/>
      <c r="U27" s="2">
        <f t="shared" si="13"/>
        <v>0</v>
      </c>
      <c r="V27" s="46"/>
      <c r="W27" s="44"/>
      <c r="X27" s="2">
        <f t="shared" si="14"/>
        <v>0</v>
      </c>
      <c r="Y27" s="46"/>
      <c r="Z27" s="44"/>
      <c r="AA27" s="25">
        <f t="shared" si="15"/>
        <v>0</v>
      </c>
    </row>
    <row r="28" spans="1:27" s="22" customFormat="1" ht="15" customHeight="1" x14ac:dyDescent="0.2">
      <c r="A28" s="7">
        <v>20</v>
      </c>
      <c r="B28" s="82" t="str">
        <f ca="1">OFFSET(Events!A24,0,Results!$C$1)</f>
        <v>Boys Open 100m Backstroke</v>
      </c>
      <c r="C28" s="83"/>
      <c r="D28" s="46"/>
      <c r="E28" s="44"/>
      <c r="F28" s="2">
        <f t="shared" si="8"/>
        <v>0</v>
      </c>
      <c r="G28" s="46"/>
      <c r="H28" s="44"/>
      <c r="I28" s="2">
        <f t="shared" si="9"/>
        <v>0</v>
      </c>
      <c r="J28" s="46"/>
      <c r="K28" s="44"/>
      <c r="L28" s="2">
        <f t="shared" si="10"/>
        <v>0</v>
      </c>
      <c r="M28" s="46"/>
      <c r="N28" s="44"/>
      <c r="O28" s="2">
        <f t="shared" si="11"/>
        <v>0</v>
      </c>
      <c r="P28" s="46"/>
      <c r="Q28" s="44"/>
      <c r="R28" s="2">
        <f t="shared" si="12"/>
        <v>0</v>
      </c>
      <c r="S28" s="46"/>
      <c r="T28" s="44"/>
      <c r="U28" s="2">
        <f t="shared" si="13"/>
        <v>0</v>
      </c>
      <c r="V28" s="46"/>
      <c r="W28" s="44"/>
      <c r="X28" s="2">
        <f t="shared" si="14"/>
        <v>0</v>
      </c>
      <c r="Y28" s="46"/>
      <c r="Z28" s="44"/>
      <c r="AA28" s="25">
        <f t="shared" si="15"/>
        <v>0</v>
      </c>
    </row>
    <row r="29" spans="1:27" s="22" customFormat="1" ht="15" customHeight="1" x14ac:dyDescent="0.2">
      <c r="A29" s="7">
        <v>21</v>
      </c>
      <c r="B29" s="78" t="str">
        <f ca="1">OFFSET(Events!A25,0,Results!$C$1)</f>
        <v>Girls 13 &amp; Under 100m Breaststroke</v>
      </c>
      <c r="C29" s="79"/>
      <c r="D29" s="43"/>
      <c r="E29" s="45"/>
      <c r="F29" s="2">
        <f t="shared" si="8"/>
        <v>0</v>
      </c>
      <c r="G29" s="43"/>
      <c r="H29" s="45"/>
      <c r="I29" s="2">
        <f t="shared" si="9"/>
        <v>0</v>
      </c>
      <c r="J29" s="43"/>
      <c r="K29" s="45"/>
      <c r="L29" s="2">
        <f t="shared" si="10"/>
        <v>0</v>
      </c>
      <c r="M29" s="43"/>
      <c r="N29" s="45"/>
      <c r="O29" s="2">
        <f t="shared" si="11"/>
        <v>0</v>
      </c>
      <c r="P29" s="43"/>
      <c r="Q29" s="45"/>
      <c r="R29" s="2">
        <f t="shared" si="12"/>
        <v>0</v>
      </c>
      <c r="S29" s="43"/>
      <c r="T29" s="45"/>
      <c r="U29" s="2">
        <f t="shared" si="13"/>
        <v>0</v>
      </c>
      <c r="V29" s="43"/>
      <c r="W29" s="45"/>
      <c r="X29" s="2">
        <f t="shared" si="14"/>
        <v>0</v>
      </c>
      <c r="Y29" s="43"/>
      <c r="Z29" s="45"/>
      <c r="AA29" s="25">
        <f t="shared" si="15"/>
        <v>0</v>
      </c>
    </row>
    <row r="30" spans="1:27" s="22" customFormat="1" ht="15" customHeight="1" x14ac:dyDescent="0.2">
      <c r="A30" s="7">
        <v>22</v>
      </c>
      <c r="B30" s="78" t="str">
        <f ca="1">OFFSET(Events!A26,0,Results!$C$1)</f>
        <v>Boys 13 &amp; Under 100m Breaststroke</v>
      </c>
      <c r="C30" s="79"/>
      <c r="D30" s="43"/>
      <c r="E30" s="45"/>
      <c r="F30" s="2">
        <f t="shared" si="8"/>
        <v>0</v>
      </c>
      <c r="G30" s="43"/>
      <c r="H30" s="45"/>
      <c r="I30" s="2">
        <f t="shared" si="9"/>
        <v>0</v>
      </c>
      <c r="J30" s="43"/>
      <c r="K30" s="45"/>
      <c r="L30" s="2">
        <f t="shared" si="10"/>
        <v>0</v>
      </c>
      <c r="M30" s="43"/>
      <c r="N30" s="45"/>
      <c r="O30" s="2">
        <f t="shared" si="11"/>
        <v>0</v>
      </c>
      <c r="P30" s="43"/>
      <c r="Q30" s="45"/>
      <c r="R30" s="2">
        <f t="shared" si="12"/>
        <v>0</v>
      </c>
      <c r="S30" s="43"/>
      <c r="T30" s="45"/>
      <c r="U30" s="2">
        <f t="shared" si="13"/>
        <v>0</v>
      </c>
      <c r="V30" s="43"/>
      <c r="W30" s="45"/>
      <c r="X30" s="2">
        <f t="shared" si="14"/>
        <v>0</v>
      </c>
      <c r="Y30" s="43"/>
      <c r="Z30" s="45"/>
      <c r="AA30" s="25">
        <f t="shared" si="15"/>
        <v>0</v>
      </c>
    </row>
    <row r="31" spans="1:27" s="22" customFormat="1" ht="15" customHeight="1" x14ac:dyDescent="0.2">
      <c r="A31" s="7">
        <v>23</v>
      </c>
      <c r="B31" s="80" t="str">
        <f ca="1">OFFSET(Events!A27,0,Results!$C$1)</f>
        <v>Girls 15 &amp; Under 4x50m Medley Relay</v>
      </c>
      <c r="C31" s="88"/>
      <c r="D31" s="43"/>
      <c r="E31" s="45"/>
      <c r="F31" s="2">
        <f t="shared" si="8"/>
        <v>0</v>
      </c>
      <c r="G31" s="43"/>
      <c r="H31" s="45"/>
      <c r="I31" s="2">
        <f t="shared" si="9"/>
        <v>0</v>
      </c>
      <c r="J31" s="43"/>
      <c r="K31" s="45"/>
      <c r="L31" s="2">
        <f t="shared" si="10"/>
        <v>0</v>
      </c>
      <c r="M31" s="43"/>
      <c r="N31" s="45"/>
      <c r="O31" s="2">
        <f t="shared" si="11"/>
        <v>0</v>
      </c>
      <c r="P31" s="43"/>
      <c r="Q31" s="45"/>
      <c r="R31" s="2">
        <f t="shared" si="12"/>
        <v>0</v>
      </c>
      <c r="S31" s="43"/>
      <c r="T31" s="45"/>
      <c r="U31" s="2">
        <f t="shared" si="13"/>
        <v>0</v>
      </c>
      <c r="V31" s="43"/>
      <c r="W31" s="45"/>
      <c r="X31" s="2">
        <f t="shared" si="14"/>
        <v>0</v>
      </c>
      <c r="Y31" s="43"/>
      <c r="Z31" s="45"/>
      <c r="AA31" s="25">
        <f t="shared" si="15"/>
        <v>0</v>
      </c>
    </row>
    <row r="32" spans="1:27" s="22" customFormat="1" ht="15" customHeight="1" thickBot="1" x14ac:dyDescent="0.25">
      <c r="A32" s="10">
        <v>24</v>
      </c>
      <c r="B32" s="89" t="str">
        <f ca="1">OFFSET(Events!A28,0,Results!$C$1)</f>
        <v>Boys 15 &amp; Under 4x50m Medley Relay</v>
      </c>
      <c r="C32" s="90"/>
      <c r="D32" s="50"/>
      <c r="E32" s="51"/>
      <c r="F32" s="2">
        <f t="shared" si="8"/>
        <v>0</v>
      </c>
      <c r="G32" s="50"/>
      <c r="H32" s="51"/>
      <c r="I32" s="2">
        <f t="shared" si="9"/>
        <v>0</v>
      </c>
      <c r="J32" s="50"/>
      <c r="K32" s="51"/>
      <c r="L32" s="2">
        <f t="shared" si="10"/>
        <v>0</v>
      </c>
      <c r="M32" s="50"/>
      <c r="N32" s="51"/>
      <c r="O32" s="2">
        <f t="shared" si="11"/>
        <v>0</v>
      </c>
      <c r="P32" s="50"/>
      <c r="Q32" s="51"/>
      <c r="R32" s="2">
        <f t="shared" si="12"/>
        <v>0</v>
      </c>
      <c r="S32" s="50"/>
      <c r="T32" s="51"/>
      <c r="U32" s="2">
        <f t="shared" si="13"/>
        <v>0</v>
      </c>
      <c r="V32" s="50"/>
      <c r="W32" s="51"/>
      <c r="X32" s="2">
        <f t="shared" si="14"/>
        <v>0</v>
      </c>
      <c r="Y32" s="50"/>
      <c r="Z32" s="51"/>
      <c r="AA32" s="25">
        <f t="shared" si="15"/>
        <v>0</v>
      </c>
    </row>
    <row r="33" spans="1:27" s="23" customFormat="1" ht="15" customHeight="1" thickBot="1" x14ac:dyDescent="0.25">
      <c r="A33" s="9"/>
      <c r="B33" s="84" t="str">
        <f ca="1">OFFSET(Events!A29,0,Results!$C$1)</f>
        <v>Points Score</v>
      </c>
      <c r="C33" s="85"/>
      <c r="D33" s="17"/>
      <c r="E33" s="18"/>
      <c r="F33" s="1">
        <f>SUM(F20:F32)</f>
        <v>0</v>
      </c>
      <c r="G33" s="17"/>
      <c r="H33" s="18"/>
      <c r="I33" s="1">
        <f>SUM(I20:I32)</f>
        <v>0</v>
      </c>
      <c r="J33" s="17"/>
      <c r="K33" s="18"/>
      <c r="L33" s="1">
        <f>SUM(L20:L32)</f>
        <v>0</v>
      </c>
      <c r="M33" s="17"/>
      <c r="N33" s="18"/>
      <c r="O33" s="1">
        <f>SUM(O20:O32)</f>
        <v>0</v>
      </c>
      <c r="P33" s="17"/>
      <c r="Q33" s="18"/>
      <c r="R33" s="1">
        <f>SUM(R20:R32)</f>
        <v>0</v>
      </c>
      <c r="S33" s="17"/>
      <c r="T33" s="18"/>
      <c r="U33" s="1">
        <f>SUM(U20:U32)</f>
        <v>0</v>
      </c>
      <c r="V33" s="17"/>
      <c r="W33" s="18"/>
      <c r="X33" s="1">
        <f>SUM(X20:X32)</f>
        <v>0</v>
      </c>
      <c r="Y33" s="17"/>
      <c r="Z33" s="18"/>
      <c r="AA33" s="1">
        <f>SUM(AA20:AA32)</f>
        <v>0</v>
      </c>
    </row>
    <row r="34" spans="1:27" s="22" customFormat="1" ht="15" customHeight="1" x14ac:dyDescent="0.2">
      <c r="A34" s="11">
        <v>25</v>
      </c>
      <c r="B34" s="86" t="str">
        <f ca="1">OFFSET(Events!A30,0,Results!$C$1)</f>
        <v>Girls 11 &amp; Under 4x50m Medley Relay</v>
      </c>
      <c r="C34" s="87"/>
      <c r="D34" s="52"/>
      <c r="E34" s="53"/>
      <c r="F34" s="2">
        <f>IF(AND(ISNUMBER(E34),AND(E34&gt;=1,E34&lt;=$C$3)),$C$3+1-E34,IF(RIGHT(E34)="=",((($C$3+1-LEFT(E34))*2)-1)/2,0))</f>
        <v>0</v>
      </c>
      <c r="G34" s="52"/>
      <c r="H34" s="53"/>
      <c r="I34" s="2">
        <f>IF(AND(ISNUMBER(H34),AND(H34&gt;=1,H34&lt;=$C$3)),$C$3+1-H34,IF(RIGHT(H34)="=",((($C$3+1-LEFT(H34))*2)-1)/2,0))</f>
        <v>0</v>
      </c>
      <c r="J34" s="52"/>
      <c r="K34" s="53"/>
      <c r="L34" s="2">
        <f>IF(AND(ISNUMBER(K34),AND(K34&gt;=1,K34&lt;=$C$3)),$C$3+1-K34,IF(RIGHT(K34)="=",((($C$3+1-LEFT(K34))*2)-1)/2,0))</f>
        <v>0</v>
      </c>
      <c r="M34" s="52"/>
      <c r="N34" s="53"/>
      <c r="O34" s="2">
        <f>IF(AND(ISNUMBER(N34),AND(N34&gt;=1,N34&lt;=$C$3)),$C$3+1-N34,IF(RIGHT(N34)="=",((($C$3+1-LEFT(N34))*2)-1)/2,0))</f>
        <v>0</v>
      </c>
      <c r="P34" s="52"/>
      <c r="Q34" s="53"/>
      <c r="R34" s="2">
        <f>IF(AND(ISNUMBER(Q34),AND(Q34&gt;=1,Q34&lt;=$C$3)),$C$3+1-Q34,IF(RIGHT(Q34)="=",((($C$3+1-LEFT(Q34))*2)-1)/2,0))</f>
        <v>0</v>
      </c>
      <c r="S34" s="52"/>
      <c r="T34" s="53"/>
      <c r="U34" s="2">
        <f>IF(AND(ISNUMBER(T34),AND(T34&gt;=1,T34&lt;=$C$3)),$C$3+1-T34,IF(RIGHT(T34)="=",((($C$3+1-LEFT(T34))*2)-1)/2,0))</f>
        <v>0</v>
      </c>
      <c r="V34" s="52"/>
      <c r="W34" s="53"/>
      <c r="X34" s="2">
        <f>IF(AND(ISNUMBER(W34),AND(W34&gt;=1,W34&lt;=$C$3)),$C$3+1-W34,IF(RIGHT(W34)="=",((($C$3+1-LEFT(W34))*2)-1)/2,0))</f>
        <v>0</v>
      </c>
      <c r="Y34" s="52"/>
      <c r="Z34" s="53"/>
      <c r="AA34" s="25">
        <f>IF(AND(ISNUMBER(Z34),AND(Z34&gt;=1,Z34&lt;=$C$3)),$C$3+1-Z34,IF(RIGHT(Z34)="=",((($C$3+1-LEFT(Z34))*2)-1)/2,0))</f>
        <v>0</v>
      </c>
    </row>
    <row r="35" spans="1:27" s="22" customFormat="1" ht="15" customHeight="1" x14ac:dyDescent="0.2">
      <c r="A35" s="7">
        <v>26</v>
      </c>
      <c r="B35" s="80" t="str">
        <f ca="1">OFFSET(Events!A31,0,Results!$C$1)</f>
        <v>Boys 11 &amp; Under 4x50m Medley Relay</v>
      </c>
      <c r="C35" s="88"/>
      <c r="D35" s="43"/>
      <c r="E35" s="45"/>
      <c r="F35" s="2">
        <f t="shared" ref="F35:F45" si="16">IF(AND(ISNUMBER(E35),AND(E35&gt;=1,E35&lt;=$C$3)),$C$3+1-E35,IF(RIGHT(E35)="=",((($C$3+1-LEFT(E35))*2)-1)/2,0))</f>
        <v>0</v>
      </c>
      <c r="G35" s="43"/>
      <c r="H35" s="45"/>
      <c r="I35" s="2">
        <f t="shared" ref="I35:I45" si="17">IF(AND(ISNUMBER(H35),AND(H35&gt;=1,H35&lt;=$C$3)),$C$3+1-H35,IF(RIGHT(H35)="=",((($C$3+1-LEFT(H35))*2)-1)/2,0))</f>
        <v>0</v>
      </c>
      <c r="J35" s="43"/>
      <c r="K35" s="45"/>
      <c r="L35" s="2">
        <f t="shared" ref="L35:L45" si="18">IF(AND(ISNUMBER(K35),AND(K35&gt;=1,K35&lt;=$C$3)),$C$3+1-K35,IF(RIGHT(K35)="=",((($C$3+1-LEFT(K35))*2)-1)/2,0))</f>
        <v>0</v>
      </c>
      <c r="M35" s="43"/>
      <c r="N35" s="45"/>
      <c r="O35" s="2">
        <f t="shared" ref="O35:O45" si="19">IF(AND(ISNUMBER(N35),AND(N35&gt;=1,N35&lt;=$C$3)),$C$3+1-N35,IF(RIGHT(N35)="=",((($C$3+1-LEFT(N35))*2)-1)/2,0))</f>
        <v>0</v>
      </c>
      <c r="P35" s="43"/>
      <c r="Q35" s="45"/>
      <c r="R35" s="2">
        <f t="shared" ref="R35:R45" si="20">IF(AND(ISNUMBER(Q35),AND(Q35&gt;=1,Q35&lt;=$C$3)),$C$3+1-Q35,IF(RIGHT(Q35)="=",((($C$3+1-LEFT(Q35))*2)-1)/2,0))</f>
        <v>0</v>
      </c>
      <c r="S35" s="43"/>
      <c r="T35" s="45"/>
      <c r="U35" s="2">
        <f t="shared" ref="U35:U45" si="21">IF(AND(ISNUMBER(T35),AND(T35&gt;=1,T35&lt;=$C$3)),$C$3+1-T35,IF(RIGHT(T35)="=",((($C$3+1-LEFT(T35))*2)-1)/2,0))</f>
        <v>0</v>
      </c>
      <c r="V35" s="43"/>
      <c r="W35" s="45"/>
      <c r="X35" s="2">
        <f t="shared" ref="X35:X45" si="22">IF(AND(ISNUMBER(W35),AND(W35&gt;=1,W35&lt;=$C$3)),$C$3+1-W35,IF(RIGHT(W35)="=",((($C$3+1-LEFT(W35))*2)-1)/2,0))</f>
        <v>0</v>
      </c>
      <c r="Y35" s="43"/>
      <c r="Z35" s="45"/>
      <c r="AA35" s="25">
        <f t="shared" ref="AA35:AA45" si="23">IF(AND(ISNUMBER(Z35),AND(Z35&gt;=1,Z35&lt;=$C$3)),$C$3+1-Z35,IF(RIGHT(Z35)="=",((($C$3+1-LEFT(Z35))*2)-1)/2,0))</f>
        <v>0</v>
      </c>
    </row>
    <row r="36" spans="1:27" s="22" customFormat="1" ht="15" customHeight="1" x14ac:dyDescent="0.2">
      <c r="A36" s="7">
        <v>27</v>
      </c>
      <c r="B36" s="78" t="str">
        <f ca="1">OFFSET(Events!A32,0,Results!$C$1)</f>
        <v>Girls Open 100m Breaststroke</v>
      </c>
      <c r="C36" s="79"/>
      <c r="D36" s="43"/>
      <c r="E36" s="45"/>
      <c r="F36" s="2">
        <f t="shared" si="16"/>
        <v>0</v>
      </c>
      <c r="G36" s="43"/>
      <c r="H36" s="45"/>
      <c r="I36" s="2">
        <f t="shared" si="17"/>
        <v>0</v>
      </c>
      <c r="J36" s="43"/>
      <c r="K36" s="45"/>
      <c r="L36" s="2">
        <f t="shared" si="18"/>
        <v>0</v>
      </c>
      <c r="M36" s="43"/>
      <c r="N36" s="45"/>
      <c r="O36" s="2">
        <f t="shared" si="19"/>
        <v>0</v>
      </c>
      <c r="P36" s="43"/>
      <c r="Q36" s="45"/>
      <c r="R36" s="2">
        <f t="shared" si="20"/>
        <v>0</v>
      </c>
      <c r="S36" s="43"/>
      <c r="T36" s="45"/>
      <c r="U36" s="2">
        <f t="shared" si="21"/>
        <v>0</v>
      </c>
      <c r="V36" s="43"/>
      <c r="W36" s="45"/>
      <c r="X36" s="2">
        <f t="shared" si="22"/>
        <v>0</v>
      </c>
      <c r="Y36" s="43"/>
      <c r="Z36" s="45"/>
      <c r="AA36" s="25">
        <f t="shared" si="23"/>
        <v>0</v>
      </c>
    </row>
    <row r="37" spans="1:27" s="22" customFormat="1" ht="15" customHeight="1" x14ac:dyDescent="0.2">
      <c r="A37" s="7">
        <v>28</v>
      </c>
      <c r="B37" s="78" t="str">
        <f ca="1">OFFSET(Events!A33,0,Results!$C$1)</f>
        <v>Boys Open 100m Breaststroke</v>
      </c>
      <c r="C37" s="79"/>
      <c r="D37" s="43"/>
      <c r="E37" s="45"/>
      <c r="F37" s="2">
        <f t="shared" si="16"/>
        <v>0</v>
      </c>
      <c r="G37" s="43"/>
      <c r="H37" s="45"/>
      <c r="I37" s="2">
        <f t="shared" si="17"/>
        <v>0</v>
      </c>
      <c r="J37" s="43"/>
      <c r="K37" s="45"/>
      <c r="L37" s="2">
        <f t="shared" si="18"/>
        <v>0</v>
      </c>
      <c r="M37" s="43"/>
      <c r="N37" s="45"/>
      <c r="O37" s="2">
        <f t="shared" si="19"/>
        <v>0</v>
      </c>
      <c r="P37" s="43"/>
      <c r="Q37" s="45"/>
      <c r="R37" s="2">
        <f t="shared" si="20"/>
        <v>0</v>
      </c>
      <c r="S37" s="43"/>
      <c r="T37" s="45"/>
      <c r="U37" s="2">
        <f t="shared" si="21"/>
        <v>0</v>
      </c>
      <c r="V37" s="43"/>
      <c r="W37" s="45"/>
      <c r="X37" s="2">
        <f t="shared" si="22"/>
        <v>0</v>
      </c>
      <c r="Y37" s="43"/>
      <c r="Z37" s="45"/>
      <c r="AA37" s="25">
        <f t="shared" si="23"/>
        <v>0</v>
      </c>
    </row>
    <row r="38" spans="1:27" s="22" customFormat="1" ht="15" customHeight="1" x14ac:dyDescent="0.2">
      <c r="A38" s="7">
        <v>29</v>
      </c>
      <c r="B38" s="78" t="str">
        <f ca="1">OFFSET(Events!A34,0,Results!$C$1)</f>
        <v>Girls 13 &amp; Under 100m Freestyle</v>
      </c>
      <c r="C38" s="79"/>
      <c r="D38" s="43"/>
      <c r="E38" s="45"/>
      <c r="F38" s="2">
        <f t="shared" si="16"/>
        <v>0</v>
      </c>
      <c r="G38" s="43"/>
      <c r="H38" s="45"/>
      <c r="I38" s="2">
        <f t="shared" si="17"/>
        <v>0</v>
      </c>
      <c r="J38" s="43"/>
      <c r="K38" s="45"/>
      <c r="L38" s="2">
        <f t="shared" si="18"/>
        <v>0</v>
      </c>
      <c r="M38" s="43"/>
      <c r="N38" s="45"/>
      <c r="O38" s="2">
        <f t="shared" si="19"/>
        <v>0</v>
      </c>
      <c r="P38" s="43"/>
      <c r="Q38" s="45"/>
      <c r="R38" s="2">
        <f t="shared" si="20"/>
        <v>0</v>
      </c>
      <c r="S38" s="43"/>
      <c r="T38" s="45"/>
      <c r="U38" s="2">
        <f t="shared" si="21"/>
        <v>0</v>
      </c>
      <c r="V38" s="43"/>
      <c r="W38" s="45"/>
      <c r="X38" s="2">
        <f t="shared" si="22"/>
        <v>0</v>
      </c>
      <c r="Y38" s="43"/>
      <c r="Z38" s="45"/>
      <c r="AA38" s="25">
        <f t="shared" si="23"/>
        <v>0</v>
      </c>
    </row>
    <row r="39" spans="1:27" s="22" customFormat="1" ht="15" customHeight="1" x14ac:dyDescent="0.2">
      <c r="A39" s="7">
        <v>30</v>
      </c>
      <c r="B39" s="78" t="str">
        <f ca="1">OFFSET(Events!A35,0,Results!$C$1)</f>
        <v>Boys 13 &amp; Under 100m Freestyle</v>
      </c>
      <c r="C39" s="79"/>
      <c r="D39" s="43"/>
      <c r="E39" s="45"/>
      <c r="F39" s="2">
        <f t="shared" si="16"/>
        <v>0</v>
      </c>
      <c r="G39" s="43"/>
      <c r="H39" s="45"/>
      <c r="I39" s="2">
        <f t="shared" si="17"/>
        <v>0</v>
      </c>
      <c r="J39" s="43"/>
      <c r="K39" s="45"/>
      <c r="L39" s="2">
        <f t="shared" si="18"/>
        <v>0</v>
      </c>
      <c r="M39" s="43"/>
      <c r="N39" s="45"/>
      <c r="O39" s="2">
        <f t="shared" si="19"/>
        <v>0</v>
      </c>
      <c r="P39" s="43"/>
      <c r="Q39" s="45"/>
      <c r="R39" s="2">
        <f t="shared" si="20"/>
        <v>0</v>
      </c>
      <c r="S39" s="43"/>
      <c r="T39" s="45"/>
      <c r="U39" s="2">
        <f t="shared" si="21"/>
        <v>0</v>
      </c>
      <c r="V39" s="43"/>
      <c r="W39" s="45"/>
      <c r="X39" s="2">
        <f t="shared" si="22"/>
        <v>0</v>
      </c>
      <c r="Y39" s="43"/>
      <c r="Z39" s="45"/>
      <c r="AA39" s="25">
        <f t="shared" si="23"/>
        <v>0</v>
      </c>
    </row>
    <row r="40" spans="1:27" s="22" customFormat="1" ht="15" customHeight="1" x14ac:dyDescent="0.2">
      <c r="A40" s="7">
        <v>31</v>
      </c>
      <c r="B40" s="78" t="str">
        <f ca="1">OFFSET(Events!A36,0,Results!$C$1)</f>
        <v>Girls 15 &amp; Under 50m Butterfly</v>
      </c>
      <c r="C40" s="79"/>
      <c r="D40" s="43"/>
      <c r="E40" s="45"/>
      <c r="F40" s="2">
        <f t="shared" si="16"/>
        <v>0</v>
      </c>
      <c r="G40" s="43"/>
      <c r="H40" s="45"/>
      <c r="I40" s="2">
        <f t="shared" si="17"/>
        <v>0</v>
      </c>
      <c r="J40" s="43"/>
      <c r="K40" s="45"/>
      <c r="L40" s="2">
        <f t="shared" si="18"/>
        <v>0</v>
      </c>
      <c r="M40" s="43"/>
      <c r="N40" s="45"/>
      <c r="O40" s="2">
        <f t="shared" si="19"/>
        <v>0</v>
      </c>
      <c r="P40" s="43"/>
      <c r="Q40" s="45"/>
      <c r="R40" s="2">
        <f t="shared" si="20"/>
        <v>0</v>
      </c>
      <c r="S40" s="43"/>
      <c r="T40" s="45"/>
      <c r="U40" s="2">
        <f t="shared" si="21"/>
        <v>0</v>
      </c>
      <c r="V40" s="43"/>
      <c r="W40" s="45"/>
      <c r="X40" s="2">
        <f t="shared" si="22"/>
        <v>0</v>
      </c>
      <c r="Y40" s="43"/>
      <c r="Z40" s="45"/>
      <c r="AA40" s="25">
        <f t="shared" si="23"/>
        <v>0</v>
      </c>
    </row>
    <row r="41" spans="1:27" s="22" customFormat="1" ht="15" customHeight="1" x14ac:dyDescent="0.2">
      <c r="A41" s="7">
        <v>32</v>
      </c>
      <c r="B41" s="78" t="str">
        <f ca="1">OFFSET(Events!A37,0,Results!$C$1)</f>
        <v>Boys 15 &amp; Under 50m Butterfly</v>
      </c>
      <c r="C41" s="79"/>
      <c r="D41" s="43"/>
      <c r="E41" s="45"/>
      <c r="F41" s="2">
        <f t="shared" si="16"/>
        <v>0</v>
      </c>
      <c r="G41" s="43"/>
      <c r="H41" s="45"/>
      <c r="I41" s="2">
        <f t="shared" si="17"/>
        <v>0</v>
      </c>
      <c r="J41" s="43"/>
      <c r="K41" s="45"/>
      <c r="L41" s="2">
        <f t="shared" si="18"/>
        <v>0</v>
      </c>
      <c r="M41" s="43"/>
      <c r="N41" s="45"/>
      <c r="O41" s="2">
        <f t="shared" si="19"/>
        <v>0</v>
      </c>
      <c r="P41" s="43"/>
      <c r="Q41" s="45"/>
      <c r="R41" s="2">
        <f t="shared" si="20"/>
        <v>0</v>
      </c>
      <c r="S41" s="43"/>
      <c r="T41" s="45"/>
      <c r="U41" s="2">
        <f t="shared" si="21"/>
        <v>0</v>
      </c>
      <c r="V41" s="43"/>
      <c r="W41" s="45"/>
      <c r="X41" s="2">
        <f t="shared" si="22"/>
        <v>0</v>
      </c>
      <c r="Y41" s="43"/>
      <c r="Z41" s="45"/>
      <c r="AA41" s="25">
        <f t="shared" si="23"/>
        <v>0</v>
      </c>
    </row>
    <row r="42" spans="1:27" s="22" customFormat="1" ht="15" customHeight="1" x14ac:dyDescent="0.2">
      <c r="A42" s="7">
        <v>33</v>
      </c>
      <c r="B42" s="78" t="str">
        <f ca="1">OFFSET(Events!A38,0,Results!$C$1)</f>
        <v>Girls 11 &amp; Under 50m Backstroke</v>
      </c>
      <c r="C42" s="79"/>
      <c r="D42" s="43"/>
      <c r="E42" s="45"/>
      <c r="F42" s="2">
        <f t="shared" si="16"/>
        <v>0</v>
      </c>
      <c r="G42" s="43"/>
      <c r="H42" s="45"/>
      <c r="I42" s="2">
        <f t="shared" si="17"/>
        <v>0</v>
      </c>
      <c r="J42" s="43"/>
      <c r="K42" s="45"/>
      <c r="L42" s="2">
        <f t="shared" si="18"/>
        <v>0</v>
      </c>
      <c r="M42" s="43"/>
      <c r="N42" s="45"/>
      <c r="O42" s="2">
        <f t="shared" si="19"/>
        <v>0</v>
      </c>
      <c r="P42" s="43"/>
      <c r="Q42" s="45"/>
      <c r="R42" s="2">
        <f t="shared" si="20"/>
        <v>0</v>
      </c>
      <c r="S42" s="43"/>
      <c r="T42" s="45"/>
      <c r="U42" s="2">
        <f t="shared" si="21"/>
        <v>0</v>
      </c>
      <c r="V42" s="43"/>
      <c r="W42" s="45"/>
      <c r="X42" s="2">
        <f t="shared" si="22"/>
        <v>0</v>
      </c>
      <c r="Y42" s="43"/>
      <c r="Z42" s="45"/>
      <c r="AA42" s="25">
        <f t="shared" si="23"/>
        <v>0</v>
      </c>
    </row>
    <row r="43" spans="1:27" s="22" customFormat="1" ht="15" customHeight="1" x14ac:dyDescent="0.2">
      <c r="A43" s="7">
        <v>34</v>
      </c>
      <c r="B43" s="78" t="str">
        <f ca="1">OFFSET(Events!A39,0,Results!$C$1)</f>
        <v>Boys 11 &amp; Under 50m Backstroke</v>
      </c>
      <c r="C43" s="79"/>
      <c r="D43" s="43"/>
      <c r="E43" s="45"/>
      <c r="F43" s="2">
        <f t="shared" si="16"/>
        <v>0</v>
      </c>
      <c r="G43" s="43"/>
      <c r="H43" s="45"/>
      <c r="I43" s="2">
        <f t="shared" si="17"/>
        <v>0</v>
      </c>
      <c r="J43" s="43"/>
      <c r="K43" s="45"/>
      <c r="L43" s="2">
        <f t="shared" si="18"/>
        <v>0</v>
      </c>
      <c r="M43" s="43"/>
      <c r="N43" s="45"/>
      <c r="O43" s="2">
        <f t="shared" si="19"/>
        <v>0</v>
      </c>
      <c r="P43" s="43"/>
      <c r="Q43" s="45"/>
      <c r="R43" s="2">
        <f t="shared" si="20"/>
        <v>0</v>
      </c>
      <c r="S43" s="43"/>
      <c r="T43" s="45"/>
      <c r="U43" s="2">
        <f t="shared" si="21"/>
        <v>0</v>
      </c>
      <c r="V43" s="43"/>
      <c r="W43" s="45"/>
      <c r="X43" s="2">
        <f t="shared" si="22"/>
        <v>0</v>
      </c>
      <c r="Y43" s="43"/>
      <c r="Z43" s="45"/>
      <c r="AA43" s="25">
        <f t="shared" si="23"/>
        <v>0</v>
      </c>
    </row>
    <row r="44" spans="1:27" s="22" customFormat="1" ht="15" customHeight="1" x14ac:dyDescent="0.2">
      <c r="A44" s="7">
        <v>35</v>
      </c>
      <c r="B44" s="80" t="str">
        <f ca="1">OFFSET(Events!A40,0,Results!$C$1)</f>
        <v>Girls 13 &amp; Under 4x50m Medley Relay</v>
      </c>
      <c r="C44" s="88"/>
      <c r="D44" s="43"/>
      <c r="E44" s="45"/>
      <c r="F44" s="2">
        <f t="shared" si="16"/>
        <v>0</v>
      </c>
      <c r="G44" s="43"/>
      <c r="H44" s="45"/>
      <c r="I44" s="2">
        <f t="shared" si="17"/>
        <v>0</v>
      </c>
      <c r="J44" s="43"/>
      <c r="K44" s="45"/>
      <c r="L44" s="2">
        <f t="shared" si="18"/>
        <v>0</v>
      </c>
      <c r="M44" s="43"/>
      <c r="N44" s="45"/>
      <c r="O44" s="2">
        <f t="shared" si="19"/>
        <v>0</v>
      </c>
      <c r="P44" s="43"/>
      <c r="Q44" s="45"/>
      <c r="R44" s="2">
        <f t="shared" si="20"/>
        <v>0</v>
      </c>
      <c r="S44" s="43"/>
      <c r="T44" s="45"/>
      <c r="U44" s="2">
        <f t="shared" si="21"/>
        <v>0</v>
      </c>
      <c r="V44" s="43"/>
      <c r="W44" s="45"/>
      <c r="X44" s="2">
        <f t="shared" si="22"/>
        <v>0</v>
      </c>
      <c r="Y44" s="43"/>
      <c r="Z44" s="45"/>
      <c r="AA44" s="25">
        <f t="shared" si="23"/>
        <v>0</v>
      </c>
    </row>
    <row r="45" spans="1:27" s="22" customFormat="1" ht="15" customHeight="1" thickBot="1" x14ac:dyDescent="0.25">
      <c r="A45" s="7">
        <v>36</v>
      </c>
      <c r="B45" s="89" t="str">
        <f ca="1">OFFSET(Events!A41,0,Results!$C$1)</f>
        <v>Boys 13 &amp; Under 4x50m Medley Relay</v>
      </c>
      <c r="C45" s="90"/>
      <c r="D45" s="43"/>
      <c r="E45" s="45"/>
      <c r="F45" s="2">
        <f t="shared" si="16"/>
        <v>0</v>
      </c>
      <c r="G45" s="43"/>
      <c r="H45" s="45"/>
      <c r="I45" s="2">
        <f t="shared" si="17"/>
        <v>0</v>
      </c>
      <c r="J45" s="43"/>
      <c r="K45" s="45"/>
      <c r="L45" s="2">
        <f t="shared" si="18"/>
        <v>0</v>
      </c>
      <c r="M45" s="43"/>
      <c r="N45" s="45"/>
      <c r="O45" s="2">
        <f t="shared" si="19"/>
        <v>0</v>
      </c>
      <c r="P45" s="43"/>
      <c r="Q45" s="45"/>
      <c r="R45" s="2">
        <f t="shared" si="20"/>
        <v>0</v>
      </c>
      <c r="S45" s="43"/>
      <c r="T45" s="45"/>
      <c r="U45" s="2">
        <f t="shared" si="21"/>
        <v>0</v>
      </c>
      <c r="V45" s="43"/>
      <c r="W45" s="45"/>
      <c r="X45" s="2">
        <f t="shared" si="22"/>
        <v>0</v>
      </c>
      <c r="Y45" s="43"/>
      <c r="Z45" s="45"/>
      <c r="AA45" s="25">
        <f t="shared" si="23"/>
        <v>0</v>
      </c>
    </row>
    <row r="46" spans="1:27" s="22" customFormat="1" ht="15" customHeight="1" thickBot="1" x14ac:dyDescent="0.25">
      <c r="A46" s="9"/>
      <c r="B46" s="84" t="str">
        <f ca="1">OFFSET(Events!A42,0,Results!$C$1)</f>
        <v>Points Score</v>
      </c>
      <c r="C46" s="85"/>
      <c r="D46" s="17"/>
      <c r="E46" s="18"/>
      <c r="F46" s="1">
        <f>SUM(F33:F45)</f>
        <v>0</v>
      </c>
      <c r="G46" s="17"/>
      <c r="H46" s="18"/>
      <c r="I46" s="1">
        <f>SUM(I33:I45)</f>
        <v>0</v>
      </c>
      <c r="J46" s="17"/>
      <c r="K46" s="18"/>
      <c r="L46" s="1">
        <f>SUM(L33:L45)</f>
        <v>0</v>
      </c>
      <c r="M46" s="17"/>
      <c r="N46" s="18"/>
      <c r="O46" s="1">
        <f>SUM(O33:O45)</f>
        <v>0</v>
      </c>
      <c r="P46" s="17"/>
      <c r="Q46" s="18"/>
      <c r="R46" s="1">
        <f>SUM(R33:R45)</f>
        <v>0</v>
      </c>
      <c r="S46" s="17"/>
      <c r="T46" s="18"/>
      <c r="U46" s="1">
        <f>SUM(U33:U45)</f>
        <v>0</v>
      </c>
      <c r="V46" s="17"/>
      <c r="W46" s="18"/>
      <c r="X46" s="1">
        <f>SUM(X33:X45)</f>
        <v>0</v>
      </c>
      <c r="Y46" s="17"/>
      <c r="Z46" s="18"/>
      <c r="AA46" s="1">
        <f>SUM(AA33:AA45)</f>
        <v>0</v>
      </c>
    </row>
    <row r="47" spans="1:27" s="22" customFormat="1" ht="15" customHeight="1" x14ac:dyDescent="0.2">
      <c r="A47" s="11">
        <v>37</v>
      </c>
      <c r="B47" s="86" t="str">
        <f ca="1">OFFSET(Events!A43,0,Results!$C$1)</f>
        <v>Girls 15 &amp; Under 4x50m Freestyle Relay</v>
      </c>
      <c r="C47" s="87"/>
      <c r="D47" s="52"/>
      <c r="E47" s="53"/>
      <c r="F47" s="2">
        <f>IF(AND(ISNUMBER(E47),AND(E47&gt;=1,E47&lt;=$C$3)),$C$3+1-E47,IF(RIGHT(E47)="=",((($C$3+1-LEFT(E47))*2)-1)/2,0))</f>
        <v>0</v>
      </c>
      <c r="G47" s="52"/>
      <c r="H47" s="53"/>
      <c r="I47" s="2">
        <f>IF(AND(ISNUMBER(H47),AND(H47&gt;=1,H47&lt;=$C$3)),$C$3+1-H47,IF(RIGHT(H47)="=",((($C$3+1-LEFT(H47))*2)-1)/2,0))</f>
        <v>0</v>
      </c>
      <c r="J47" s="52"/>
      <c r="K47" s="53"/>
      <c r="L47" s="2">
        <f>IF(AND(ISNUMBER(K47),AND(K47&gt;=1,K47&lt;=$C$3)),$C$3+1-K47,IF(RIGHT(K47)="=",((($C$3+1-LEFT(K47))*2)-1)/2,0))</f>
        <v>0</v>
      </c>
      <c r="M47" s="52"/>
      <c r="N47" s="53"/>
      <c r="O47" s="2">
        <f>IF(AND(ISNUMBER(N47),AND(N47&gt;=1,N47&lt;=$C$3)),$C$3+1-N47,IF(RIGHT(N47)="=",((($C$3+1-LEFT(N47))*2)-1)/2,0))</f>
        <v>0</v>
      </c>
      <c r="P47" s="52"/>
      <c r="Q47" s="53"/>
      <c r="R47" s="2">
        <f>IF(AND(ISNUMBER(Q47),AND(Q47&gt;=1,Q47&lt;=$C$3)),$C$3+1-Q47,IF(RIGHT(Q47)="=",((($C$3+1-LEFT(Q47))*2)-1)/2,0))</f>
        <v>0</v>
      </c>
      <c r="S47" s="52"/>
      <c r="T47" s="53"/>
      <c r="U47" s="2">
        <f>IF(AND(ISNUMBER(T47),AND(T47&gt;=1,T47&lt;=$C$3)),$C$3+1-T47,IF(RIGHT(T47)="=",((($C$3+1-LEFT(T47))*2)-1)/2,0))</f>
        <v>0</v>
      </c>
      <c r="V47" s="52"/>
      <c r="W47" s="53"/>
      <c r="X47" s="2">
        <f>IF(AND(ISNUMBER(W47),AND(W47&gt;=1,W47&lt;=$C$3)),$C$3+1-W47,IF(RIGHT(W47)="=",((($C$3+1-LEFT(W47))*2)-1)/2,0))</f>
        <v>0</v>
      </c>
      <c r="Y47" s="52"/>
      <c r="Z47" s="53"/>
      <c r="AA47" s="25">
        <f>IF(AND(ISNUMBER(Z47),AND(Z47&gt;=1,Z47&lt;=$C$3)),$C$3+1-Z47,IF(RIGHT(Z47)="=",((($C$3+1-LEFT(Z47))*2)-1)/2,0))</f>
        <v>0</v>
      </c>
    </row>
    <row r="48" spans="1:27" s="22" customFormat="1" ht="15" customHeight="1" x14ac:dyDescent="0.2">
      <c r="A48" s="7">
        <v>38</v>
      </c>
      <c r="B48" s="80" t="str">
        <f ca="1">OFFSET(Events!A44,0,Results!$C$1)</f>
        <v>Boys 15 &amp; Under 4x50m Freestyle Relay</v>
      </c>
      <c r="C48" s="88"/>
      <c r="D48" s="43"/>
      <c r="E48" s="45"/>
      <c r="F48" s="2">
        <f t="shared" ref="F48:F59" si="24">IF(AND(ISNUMBER(E48),AND(E48&gt;=1,E48&lt;=$C$3)),$C$3+1-E48,IF(RIGHT(E48)="=",((($C$3+1-LEFT(E48))*2)-1)/2,0))</f>
        <v>0</v>
      </c>
      <c r="G48" s="43"/>
      <c r="H48" s="45"/>
      <c r="I48" s="2">
        <f t="shared" ref="I48:I59" si="25">IF(AND(ISNUMBER(H48),AND(H48&gt;=1,H48&lt;=$C$3)),$C$3+1-H48,IF(RIGHT(H48)="=",((($C$3+1-LEFT(H48))*2)-1)/2,0))</f>
        <v>0</v>
      </c>
      <c r="J48" s="43"/>
      <c r="K48" s="45"/>
      <c r="L48" s="2">
        <f t="shared" ref="L48:L59" si="26">IF(AND(ISNUMBER(K48),AND(K48&gt;=1,K48&lt;=$C$3)),$C$3+1-K48,IF(RIGHT(K48)="=",((($C$3+1-LEFT(K48))*2)-1)/2,0))</f>
        <v>0</v>
      </c>
      <c r="M48" s="43"/>
      <c r="N48" s="45"/>
      <c r="O48" s="2">
        <f t="shared" ref="O48:O59" si="27">IF(AND(ISNUMBER(N48),AND(N48&gt;=1,N48&lt;=$C$3)),$C$3+1-N48,IF(RIGHT(N48)="=",((($C$3+1-LEFT(N48))*2)-1)/2,0))</f>
        <v>0</v>
      </c>
      <c r="P48" s="43"/>
      <c r="Q48" s="45"/>
      <c r="R48" s="2">
        <f t="shared" ref="R48:R59" si="28">IF(AND(ISNUMBER(Q48),AND(Q48&gt;=1,Q48&lt;=$C$3)),$C$3+1-Q48,IF(RIGHT(Q48)="=",((($C$3+1-LEFT(Q48))*2)-1)/2,0))</f>
        <v>0</v>
      </c>
      <c r="S48" s="43"/>
      <c r="T48" s="45"/>
      <c r="U48" s="2">
        <f t="shared" ref="U48:U59" si="29">IF(AND(ISNUMBER(T48),AND(T48&gt;=1,T48&lt;=$C$3)),$C$3+1-T48,IF(RIGHT(T48)="=",((($C$3+1-LEFT(T48))*2)-1)/2,0))</f>
        <v>0</v>
      </c>
      <c r="V48" s="43"/>
      <c r="W48" s="45"/>
      <c r="X48" s="2">
        <f t="shared" ref="X48:X59" si="30">IF(AND(ISNUMBER(W48),AND(W48&gt;=1,W48&lt;=$C$3)),$C$3+1-W48,IF(RIGHT(W48)="=",((($C$3+1-LEFT(W48))*2)-1)/2,0))</f>
        <v>0</v>
      </c>
      <c r="Y48" s="43"/>
      <c r="Z48" s="45"/>
      <c r="AA48" s="25">
        <f t="shared" ref="AA48:AA59" si="31">IF(AND(ISNUMBER(Z48),AND(Z48&gt;=1,Z48&lt;=$C$3)),$C$3+1-Z48,IF(RIGHT(Z48)="=",((($C$3+1-LEFT(Z48))*2)-1)/2,0))</f>
        <v>0</v>
      </c>
    </row>
    <row r="49" spans="1:27" s="22" customFormat="1" ht="15" customHeight="1" x14ac:dyDescent="0.2">
      <c r="A49" s="7">
        <v>39</v>
      </c>
      <c r="B49" s="78" t="str">
        <f ca="1">OFFSET(Events!A45,0,Results!$C$1)</f>
        <v>Girls Open 100m Freestyle</v>
      </c>
      <c r="C49" s="79"/>
      <c r="D49" s="43"/>
      <c r="E49" s="45"/>
      <c r="F49" s="2">
        <f t="shared" si="24"/>
        <v>0</v>
      </c>
      <c r="G49" s="43"/>
      <c r="H49" s="45"/>
      <c r="I49" s="2">
        <f t="shared" si="25"/>
        <v>0</v>
      </c>
      <c r="J49" s="43"/>
      <c r="K49" s="45"/>
      <c r="L49" s="2">
        <f t="shared" si="26"/>
        <v>0</v>
      </c>
      <c r="M49" s="43"/>
      <c r="N49" s="45"/>
      <c r="O49" s="2">
        <f t="shared" si="27"/>
        <v>0</v>
      </c>
      <c r="P49" s="43"/>
      <c r="Q49" s="45"/>
      <c r="R49" s="2">
        <f t="shared" si="28"/>
        <v>0</v>
      </c>
      <c r="S49" s="43"/>
      <c r="T49" s="45"/>
      <c r="U49" s="2">
        <f t="shared" si="29"/>
        <v>0</v>
      </c>
      <c r="V49" s="43"/>
      <c r="W49" s="45"/>
      <c r="X49" s="2">
        <f t="shared" si="30"/>
        <v>0</v>
      </c>
      <c r="Y49" s="43"/>
      <c r="Z49" s="45"/>
      <c r="AA49" s="25">
        <f t="shared" si="31"/>
        <v>0</v>
      </c>
    </row>
    <row r="50" spans="1:27" s="22" customFormat="1" ht="15" customHeight="1" x14ac:dyDescent="0.2">
      <c r="A50" s="7">
        <v>40</v>
      </c>
      <c r="B50" s="78" t="str">
        <f ca="1">OFFSET(Events!A46,0,Results!$C$1)</f>
        <v>Boys Open 100m Freestyle</v>
      </c>
      <c r="C50" s="79"/>
      <c r="D50" s="43"/>
      <c r="E50" s="45"/>
      <c r="F50" s="2">
        <f t="shared" si="24"/>
        <v>0</v>
      </c>
      <c r="G50" s="43"/>
      <c r="H50" s="45"/>
      <c r="I50" s="2">
        <f t="shared" si="25"/>
        <v>0</v>
      </c>
      <c r="J50" s="43"/>
      <c r="K50" s="45"/>
      <c r="L50" s="2">
        <f t="shared" si="26"/>
        <v>0</v>
      </c>
      <c r="M50" s="43"/>
      <c r="N50" s="45"/>
      <c r="O50" s="2">
        <f t="shared" si="27"/>
        <v>0</v>
      </c>
      <c r="P50" s="43"/>
      <c r="Q50" s="45"/>
      <c r="R50" s="2">
        <f t="shared" si="28"/>
        <v>0</v>
      </c>
      <c r="S50" s="43"/>
      <c r="T50" s="45"/>
      <c r="U50" s="2">
        <f t="shared" si="29"/>
        <v>0</v>
      </c>
      <c r="V50" s="43"/>
      <c r="W50" s="45"/>
      <c r="X50" s="2">
        <f t="shared" si="30"/>
        <v>0</v>
      </c>
      <c r="Y50" s="43"/>
      <c r="Z50" s="45"/>
      <c r="AA50" s="25">
        <f t="shared" si="31"/>
        <v>0</v>
      </c>
    </row>
    <row r="51" spans="1:27" s="22" customFormat="1" ht="15" customHeight="1" x14ac:dyDescent="0.2">
      <c r="A51" s="7">
        <v>41</v>
      </c>
      <c r="B51" s="78" t="str">
        <f ca="1">OFFSET(Events!A47,0,Results!$C$1)</f>
        <v>Girls 11 &amp; Under 50m Breaststroke</v>
      </c>
      <c r="C51" s="79"/>
      <c r="D51" s="43"/>
      <c r="E51" s="45"/>
      <c r="F51" s="2">
        <f t="shared" si="24"/>
        <v>0</v>
      </c>
      <c r="G51" s="43"/>
      <c r="H51" s="45"/>
      <c r="I51" s="2">
        <f t="shared" si="25"/>
        <v>0</v>
      </c>
      <c r="J51" s="43"/>
      <c r="K51" s="45"/>
      <c r="L51" s="2">
        <f t="shared" si="26"/>
        <v>0</v>
      </c>
      <c r="M51" s="43"/>
      <c r="N51" s="45"/>
      <c r="O51" s="2">
        <f t="shared" si="27"/>
        <v>0</v>
      </c>
      <c r="P51" s="43"/>
      <c r="Q51" s="45"/>
      <c r="R51" s="2">
        <f t="shared" si="28"/>
        <v>0</v>
      </c>
      <c r="S51" s="43"/>
      <c r="T51" s="45"/>
      <c r="U51" s="2">
        <f t="shared" si="29"/>
        <v>0</v>
      </c>
      <c r="V51" s="43"/>
      <c r="W51" s="45"/>
      <c r="X51" s="2">
        <f t="shared" si="30"/>
        <v>0</v>
      </c>
      <c r="Y51" s="43"/>
      <c r="Z51" s="45"/>
      <c r="AA51" s="25">
        <f t="shared" si="31"/>
        <v>0</v>
      </c>
    </row>
    <row r="52" spans="1:27" s="22" customFormat="1" ht="15" customHeight="1" x14ac:dyDescent="0.2">
      <c r="A52" s="7">
        <v>42</v>
      </c>
      <c r="B52" s="78" t="str">
        <f ca="1">OFFSET(Events!A48,0,Results!$C$1)</f>
        <v>Boys 11 &amp; Under 50m Breaststroke</v>
      </c>
      <c r="C52" s="79"/>
      <c r="D52" s="43"/>
      <c r="E52" s="45"/>
      <c r="F52" s="2">
        <f t="shared" si="24"/>
        <v>0</v>
      </c>
      <c r="G52" s="43"/>
      <c r="H52" s="45"/>
      <c r="I52" s="2">
        <f t="shared" si="25"/>
        <v>0</v>
      </c>
      <c r="J52" s="43"/>
      <c r="K52" s="45"/>
      <c r="L52" s="2">
        <f t="shared" si="26"/>
        <v>0</v>
      </c>
      <c r="M52" s="43"/>
      <c r="N52" s="45"/>
      <c r="O52" s="2">
        <f t="shared" si="27"/>
        <v>0</v>
      </c>
      <c r="P52" s="43"/>
      <c r="Q52" s="45"/>
      <c r="R52" s="2">
        <f t="shared" si="28"/>
        <v>0</v>
      </c>
      <c r="S52" s="43"/>
      <c r="T52" s="45"/>
      <c r="U52" s="2">
        <f t="shared" si="29"/>
        <v>0</v>
      </c>
      <c r="V52" s="43"/>
      <c r="W52" s="45"/>
      <c r="X52" s="2">
        <f t="shared" si="30"/>
        <v>0</v>
      </c>
      <c r="Y52" s="43"/>
      <c r="Z52" s="45"/>
      <c r="AA52" s="25">
        <f t="shared" si="31"/>
        <v>0</v>
      </c>
    </row>
    <row r="53" spans="1:27" s="22" customFormat="1" ht="15" customHeight="1" x14ac:dyDescent="0.2">
      <c r="A53" s="7">
        <v>43</v>
      </c>
      <c r="B53" s="78" t="str">
        <f ca="1">OFFSET(Events!A49,0,Results!$C$1)</f>
        <v>Girls 13 &amp; Under 50m Butterfly</v>
      </c>
      <c r="C53" s="79"/>
      <c r="D53" s="43"/>
      <c r="E53" s="45"/>
      <c r="F53" s="2">
        <f t="shared" si="24"/>
        <v>0</v>
      </c>
      <c r="G53" s="43"/>
      <c r="H53" s="45"/>
      <c r="I53" s="2">
        <f t="shared" si="25"/>
        <v>0</v>
      </c>
      <c r="J53" s="43"/>
      <c r="K53" s="45"/>
      <c r="L53" s="2">
        <f t="shared" si="26"/>
        <v>0</v>
      </c>
      <c r="M53" s="43"/>
      <c r="N53" s="45"/>
      <c r="O53" s="2">
        <f t="shared" si="27"/>
        <v>0</v>
      </c>
      <c r="P53" s="43"/>
      <c r="Q53" s="45"/>
      <c r="R53" s="2">
        <f t="shared" si="28"/>
        <v>0</v>
      </c>
      <c r="S53" s="43"/>
      <c r="T53" s="45"/>
      <c r="U53" s="2">
        <f t="shared" si="29"/>
        <v>0</v>
      </c>
      <c r="V53" s="43"/>
      <c r="W53" s="45"/>
      <c r="X53" s="2">
        <f t="shared" si="30"/>
        <v>0</v>
      </c>
      <c r="Y53" s="43"/>
      <c r="Z53" s="45"/>
      <c r="AA53" s="25">
        <f t="shared" si="31"/>
        <v>0</v>
      </c>
    </row>
    <row r="54" spans="1:27" s="22" customFormat="1" ht="15" customHeight="1" x14ac:dyDescent="0.2">
      <c r="A54" s="7">
        <v>44</v>
      </c>
      <c r="B54" s="78" t="str">
        <f ca="1">OFFSET(Events!A50,0,Results!$C$1)</f>
        <v>Boys 13 &amp; Under 50m Butterfly</v>
      </c>
      <c r="C54" s="79"/>
      <c r="D54" s="43"/>
      <c r="E54" s="45"/>
      <c r="F54" s="2">
        <f t="shared" si="24"/>
        <v>0</v>
      </c>
      <c r="G54" s="43"/>
      <c r="H54" s="45"/>
      <c r="I54" s="2">
        <f t="shared" si="25"/>
        <v>0</v>
      </c>
      <c r="J54" s="43"/>
      <c r="K54" s="45"/>
      <c r="L54" s="2">
        <f t="shared" si="26"/>
        <v>0</v>
      </c>
      <c r="M54" s="43"/>
      <c r="N54" s="45"/>
      <c r="O54" s="2">
        <f t="shared" si="27"/>
        <v>0</v>
      </c>
      <c r="P54" s="43"/>
      <c r="Q54" s="45"/>
      <c r="R54" s="2">
        <f t="shared" si="28"/>
        <v>0</v>
      </c>
      <c r="S54" s="43"/>
      <c r="T54" s="45"/>
      <c r="U54" s="2">
        <f t="shared" si="29"/>
        <v>0</v>
      </c>
      <c r="V54" s="43"/>
      <c r="W54" s="45"/>
      <c r="X54" s="2">
        <f t="shared" si="30"/>
        <v>0</v>
      </c>
      <c r="Y54" s="43"/>
      <c r="Z54" s="45"/>
      <c r="AA54" s="25">
        <f t="shared" si="31"/>
        <v>0</v>
      </c>
    </row>
    <row r="55" spans="1:27" s="22" customFormat="1" ht="15" customHeight="1" x14ac:dyDescent="0.2">
      <c r="A55" s="7">
        <v>45</v>
      </c>
      <c r="B55" s="78" t="str">
        <f ca="1">OFFSET(Events!A51,0,Results!$C$1)</f>
        <v>Girls 15 &amp; Under 100m Backstroke</v>
      </c>
      <c r="C55" s="79"/>
      <c r="D55" s="43"/>
      <c r="E55" s="45"/>
      <c r="F55" s="2">
        <f t="shared" si="24"/>
        <v>0</v>
      </c>
      <c r="G55" s="43"/>
      <c r="H55" s="45"/>
      <c r="I55" s="2">
        <f t="shared" si="25"/>
        <v>0</v>
      </c>
      <c r="J55" s="43"/>
      <c r="K55" s="45"/>
      <c r="L55" s="2">
        <f t="shared" si="26"/>
        <v>0</v>
      </c>
      <c r="M55" s="43"/>
      <c r="N55" s="45"/>
      <c r="O55" s="2">
        <f t="shared" si="27"/>
        <v>0</v>
      </c>
      <c r="P55" s="43"/>
      <c r="Q55" s="45"/>
      <c r="R55" s="2">
        <f t="shared" si="28"/>
        <v>0</v>
      </c>
      <c r="S55" s="43"/>
      <c r="T55" s="45"/>
      <c r="U55" s="2">
        <f t="shared" si="29"/>
        <v>0</v>
      </c>
      <c r="V55" s="43"/>
      <c r="W55" s="45"/>
      <c r="X55" s="2">
        <f t="shared" si="30"/>
        <v>0</v>
      </c>
      <c r="Y55" s="43"/>
      <c r="Z55" s="45"/>
      <c r="AA55" s="25">
        <f t="shared" si="31"/>
        <v>0</v>
      </c>
    </row>
    <row r="56" spans="1:27" s="22" customFormat="1" ht="15" customHeight="1" x14ac:dyDescent="0.2">
      <c r="A56" s="7">
        <v>46</v>
      </c>
      <c r="B56" s="78" t="str">
        <f ca="1">OFFSET(Events!A52,0,Results!$C$1)</f>
        <v>Boys 15 &amp; Under 100m Backstroke</v>
      </c>
      <c r="C56" s="79"/>
      <c r="D56" s="43"/>
      <c r="E56" s="45"/>
      <c r="F56" s="2">
        <f t="shared" si="24"/>
        <v>0</v>
      </c>
      <c r="G56" s="43"/>
      <c r="H56" s="45"/>
      <c r="I56" s="2">
        <f t="shared" si="25"/>
        <v>0</v>
      </c>
      <c r="J56" s="43"/>
      <c r="K56" s="45"/>
      <c r="L56" s="2">
        <f t="shared" si="26"/>
        <v>0</v>
      </c>
      <c r="M56" s="43"/>
      <c r="N56" s="45"/>
      <c r="O56" s="2">
        <f t="shared" si="27"/>
        <v>0</v>
      </c>
      <c r="P56" s="43"/>
      <c r="Q56" s="45"/>
      <c r="R56" s="2">
        <f t="shared" si="28"/>
        <v>0</v>
      </c>
      <c r="S56" s="43"/>
      <c r="T56" s="45"/>
      <c r="U56" s="2">
        <f t="shared" si="29"/>
        <v>0</v>
      </c>
      <c r="V56" s="43"/>
      <c r="W56" s="45"/>
      <c r="X56" s="2">
        <f t="shared" si="30"/>
        <v>0</v>
      </c>
      <c r="Y56" s="43"/>
      <c r="Z56" s="45"/>
      <c r="AA56" s="25">
        <f t="shared" si="31"/>
        <v>0</v>
      </c>
    </row>
    <row r="57" spans="1:27" s="22" customFormat="1" ht="15" customHeight="1" x14ac:dyDescent="0.2">
      <c r="A57" s="7">
        <v>47</v>
      </c>
      <c r="B57" s="80" t="str">
        <f ca="1">OFFSET(Events!A53,0,Results!$C$1)</f>
        <v>Girls Open 4x50m Freestyle Relay</v>
      </c>
      <c r="C57" s="88"/>
      <c r="D57" s="43"/>
      <c r="E57" s="45"/>
      <c r="F57" s="2">
        <f t="shared" si="24"/>
        <v>0</v>
      </c>
      <c r="G57" s="43"/>
      <c r="H57" s="45"/>
      <c r="I57" s="2">
        <f t="shared" si="25"/>
        <v>0</v>
      </c>
      <c r="J57" s="43"/>
      <c r="K57" s="45"/>
      <c r="L57" s="2">
        <f t="shared" si="26"/>
        <v>0</v>
      </c>
      <c r="M57" s="43"/>
      <c r="N57" s="45"/>
      <c r="O57" s="2">
        <f t="shared" si="27"/>
        <v>0</v>
      </c>
      <c r="P57" s="43"/>
      <c r="Q57" s="45"/>
      <c r="R57" s="2">
        <f t="shared" si="28"/>
        <v>0</v>
      </c>
      <c r="S57" s="43"/>
      <c r="T57" s="45"/>
      <c r="U57" s="2">
        <f t="shared" si="29"/>
        <v>0</v>
      </c>
      <c r="V57" s="43"/>
      <c r="W57" s="45"/>
      <c r="X57" s="2">
        <f t="shared" si="30"/>
        <v>0</v>
      </c>
      <c r="Y57" s="43"/>
      <c r="Z57" s="45"/>
      <c r="AA57" s="25">
        <f t="shared" si="31"/>
        <v>0</v>
      </c>
    </row>
    <row r="58" spans="1:27" s="22" customFormat="1" ht="15" customHeight="1" x14ac:dyDescent="0.2">
      <c r="A58" s="8">
        <v>48</v>
      </c>
      <c r="B58" s="80" t="str">
        <f ca="1">OFFSET(Events!A54,0,Results!$C$1)</f>
        <v>Boys Open 4x50m Freestyle Relay</v>
      </c>
      <c r="C58" s="88"/>
      <c r="D58" s="48"/>
      <c r="E58" s="49"/>
      <c r="F58" s="2">
        <f t="shared" si="24"/>
        <v>0</v>
      </c>
      <c r="G58" s="48"/>
      <c r="H58" s="49"/>
      <c r="I58" s="2">
        <f t="shared" si="25"/>
        <v>0</v>
      </c>
      <c r="J58" s="48"/>
      <c r="K58" s="49"/>
      <c r="L58" s="2">
        <f t="shared" si="26"/>
        <v>0</v>
      </c>
      <c r="M58" s="48"/>
      <c r="N58" s="49"/>
      <c r="O58" s="2">
        <f t="shared" si="27"/>
        <v>0</v>
      </c>
      <c r="P58" s="48"/>
      <c r="Q58" s="49"/>
      <c r="R58" s="2">
        <f t="shared" si="28"/>
        <v>0</v>
      </c>
      <c r="S58" s="48"/>
      <c r="T58" s="49"/>
      <c r="U58" s="2">
        <f t="shared" si="29"/>
        <v>0</v>
      </c>
      <c r="V58" s="48"/>
      <c r="W58" s="49"/>
      <c r="X58" s="2">
        <f t="shared" si="30"/>
        <v>0</v>
      </c>
      <c r="Y58" s="48"/>
      <c r="Z58" s="49"/>
      <c r="AA58" s="25">
        <f t="shared" si="31"/>
        <v>0</v>
      </c>
    </row>
    <row r="59" spans="1:27" s="22" customFormat="1" ht="15" customHeight="1" thickBot="1" x14ac:dyDescent="0.25">
      <c r="A59" s="10">
        <v>49</v>
      </c>
      <c r="B59" s="92" t="str">
        <f ca="1">OFFSET(Events!A55,0,Results!$C$1)</f>
        <v>Squadron 8x50m Freestyle Relay</v>
      </c>
      <c r="C59" s="93"/>
      <c r="D59" s="54"/>
      <c r="E59" s="55"/>
      <c r="F59" s="2">
        <f t="shared" si="24"/>
        <v>0</v>
      </c>
      <c r="G59" s="54"/>
      <c r="H59" s="55"/>
      <c r="I59" s="2">
        <f t="shared" si="25"/>
        <v>0</v>
      </c>
      <c r="J59" s="54"/>
      <c r="K59" s="55"/>
      <c r="L59" s="2">
        <f t="shared" si="26"/>
        <v>0</v>
      </c>
      <c r="M59" s="54"/>
      <c r="N59" s="55"/>
      <c r="O59" s="2">
        <f t="shared" si="27"/>
        <v>0</v>
      </c>
      <c r="P59" s="54"/>
      <c r="Q59" s="55"/>
      <c r="R59" s="2">
        <f t="shared" si="28"/>
        <v>0</v>
      </c>
      <c r="S59" s="54"/>
      <c r="T59" s="55"/>
      <c r="U59" s="2">
        <f t="shared" si="29"/>
        <v>0</v>
      </c>
      <c r="V59" s="54"/>
      <c r="W59" s="55"/>
      <c r="X59" s="2">
        <f t="shared" si="30"/>
        <v>0</v>
      </c>
      <c r="Y59" s="54"/>
      <c r="Z59" s="55"/>
      <c r="AA59" s="26">
        <f t="shared" si="31"/>
        <v>0</v>
      </c>
    </row>
    <row r="60" spans="1:27" ht="15" customHeight="1" thickBot="1" x14ac:dyDescent="0.25">
      <c r="A60" s="12"/>
      <c r="B60" s="84" t="s">
        <v>7</v>
      </c>
      <c r="C60" s="91"/>
      <c r="D60" s="19"/>
      <c r="E60" s="18">
        <v>1</v>
      </c>
      <c r="F60" s="3" t="str">
        <f>CONCATENATE(F61," / ",RANK(F61,$F61:$AA61))</f>
        <v>0 / 1</v>
      </c>
      <c r="G60" s="19"/>
      <c r="H60" s="18"/>
      <c r="I60" s="3" t="str">
        <f>CONCATENATE(I61," / ",RANK(I61,$F61:$AA61))</f>
        <v>0 / 1</v>
      </c>
      <c r="J60" s="19"/>
      <c r="K60" s="18"/>
      <c r="L60" s="3" t="str">
        <f>CONCATENATE(L61," / ",RANK(L61,$F61:$AA61))</f>
        <v>0 / 1</v>
      </c>
      <c r="M60" s="17"/>
      <c r="N60" s="18"/>
      <c r="O60" s="3" t="str">
        <f>CONCATENATE(O61," / ",RANK(O61,$F61:$AA61))</f>
        <v>0 / 1</v>
      </c>
      <c r="P60" s="19"/>
      <c r="Q60" s="18"/>
      <c r="R60" s="3" t="str">
        <f>CONCATENATE(R61," / ",RANK(R61,$F61:$AA61))</f>
        <v>0 / 1</v>
      </c>
      <c r="S60" s="20"/>
      <c r="T60" s="18"/>
      <c r="U60" s="3" t="str">
        <f>CONCATENATE(U61," / ",RANK(U61,$F61:$AA61))</f>
        <v>0 / 1</v>
      </c>
      <c r="V60" s="20"/>
      <c r="W60" s="18"/>
      <c r="X60" s="3" t="str">
        <f>CONCATENATE(X61," / ",RANK(X61,$F61:$AA61))</f>
        <v>0 / 1</v>
      </c>
      <c r="Y60" s="19"/>
      <c r="Z60" s="18"/>
      <c r="AA60" s="3" t="str">
        <f>CONCATENATE(AA61," / ",RANK(AA61,$F61:$AA61))</f>
        <v>0 / 1</v>
      </c>
    </row>
    <row r="61" spans="1:27" ht="15" customHeight="1" x14ac:dyDescent="0.2">
      <c r="F61" s="16">
        <f>SUM(F46:F59)</f>
        <v>0</v>
      </c>
      <c r="I61" s="16">
        <f>SUM(I46:I59)</f>
        <v>0</v>
      </c>
      <c r="L61" s="16">
        <f>SUM(L46:L59)</f>
        <v>0</v>
      </c>
      <c r="O61" s="16">
        <f>SUM(O46:O59)</f>
        <v>0</v>
      </c>
      <c r="R61" s="16">
        <f>SUM(R46:R59)</f>
        <v>0</v>
      </c>
      <c r="U61" s="16">
        <f>SUM(U46:U59)</f>
        <v>0</v>
      </c>
      <c r="X61" s="16">
        <f>SUM(X46:X59)</f>
        <v>0</v>
      </c>
      <c r="AA61" s="16">
        <f>SUM(AA46:AA59)</f>
        <v>0</v>
      </c>
    </row>
  </sheetData>
  <sheetProtection algorithmName="SHA-512" hashValue="SMiwwPpvAbu+kKUl0Aj3vOXISi/Jp9c8afzF8bdMYvyPiK/WfCXMKuF/dccAJoovSAJkJlDDpPRnzUp6awIdjg==" saltValue="H0oM0cbcnr9pNrQMVSI7Ow==" spinCount="100000" sheet="1" selectLockedCells="1"/>
  <mergeCells count="63">
    <mergeCell ref="B7:C7"/>
    <mergeCell ref="B58:C58"/>
    <mergeCell ref="B33:C33"/>
    <mergeCell ref="B46:C46"/>
    <mergeCell ref="B50:C50"/>
    <mergeCell ref="B51:C51"/>
    <mergeCell ref="B52:C52"/>
    <mergeCell ref="B53:C53"/>
    <mergeCell ref="B45:C45"/>
    <mergeCell ref="B47:C47"/>
    <mergeCell ref="B48:C48"/>
    <mergeCell ref="B49:C49"/>
    <mergeCell ref="B41:C41"/>
    <mergeCell ref="B42:C42"/>
    <mergeCell ref="B43:C43"/>
    <mergeCell ref="B44:C44"/>
    <mergeCell ref="B60:C60"/>
    <mergeCell ref="B59:C59"/>
    <mergeCell ref="B54:C54"/>
    <mergeCell ref="B55:C55"/>
    <mergeCell ref="B56:C56"/>
    <mergeCell ref="B57:C57"/>
    <mergeCell ref="B37:C37"/>
    <mergeCell ref="B38:C38"/>
    <mergeCell ref="B39:C39"/>
    <mergeCell ref="B40:C40"/>
    <mergeCell ref="B32:C32"/>
    <mergeCell ref="B34:C34"/>
    <mergeCell ref="B35:C35"/>
    <mergeCell ref="B36:C36"/>
    <mergeCell ref="B28:C28"/>
    <mergeCell ref="B29:C29"/>
    <mergeCell ref="B30:C30"/>
    <mergeCell ref="B31:C31"/>
    <mergeCell ref="B24:C24"/>
    <mergeCell ref="B25:C25"/>
    <mergeCell ref="B26:C26"/>
    <mergeCell ref="B27:C27"/>
    <mergeCell ref="B20:C20"/>
    <mergeCell ref="B21:C21"/>
    <mergeCell ref="B22:C22"/>
    <mergeCell ref="B23:C23"/>
    <mergeCell ref="B16:C16"/>
    <mergeCell ref="B17:C17"/>
    <mergeCell ref="B18:C18"/>
    <mergeCell ref="B19:C19"/>
    <mergeCell ref="B12:C12"/>
    <mergeCell ref="B13:C13"/>
    <mergeCell ref="B14:C14"/>
    <mergeCell ref="B15:C15"/>
    <mergeCell ref="B8:C8"/>
    <mergeCell ref="B9:C9"/>
    <mergeCell ref="B10:C10"/>
    <mergeCell ref="B11:C11"/>
    <mergeCell ref="A5:B6"/>
    <mergeCell ref="P6:R6"/>
    <mergeCell ref="S6:U6"/>
    <mergeCell ref="Y6:AA6"/>
    <mergeCell ref="D6:F6"/>
    <mergeCell ref="J6:L6"/>
    <mergeCell ref="M6:O6"/>
    <mergeCell ref="V6:X6"/>
    <mergeCell ref="G6:I6"/>
  </mergeCells>
  <phoneticPr fontId="0" type="noConversion"/>
  <dataValidations xWindow="270" yWindow="287" count="2">
    <dataValidation type="list" allowBlank="1" showInputMessage="1" showErrorMessage="1" promptTitle="Select Division" prompt="Select the Division for this gala in order to obtain the correct event list and the correct basis for points allocation." sqref="B1" xr:uid="{00000000-0002-0000-0000-000000000000}">
      <formula1>"Division One,Division Two,Division Three"</formula1>
    </dataValidation>
    <dataValidation type="whole" allowBlank="1" showInputMessage="1" showErrorMessage="1" promptTitle="Enter first lane in use" prompt="Enter the number of the first lane being used (e.g. 1)" sqref="B2" xr:uid="{00000000-0002-0000-0000-000001000000}">
      <formula1>1</formula1>
      <formula2>5</formula2>
    </dataValidation>
  </dataValidations>
  <printOptions horizontalCentered="1" verticalCentered="1"/>
  <pageMargins left="0" right="0" top="0" bottom="0" header="0.51181102362204722" footer="0.74803149606299213"/>
  <pageSetup paperSize="9" scale="64" orientation="landscape" r:id="rId1"/>
  <headerFooter alignWithMargins="0">
    <oddFooter>&amp;l&amp;c&amp;r</oddFooter>
  </headerFooter>
  <ignoredErrors>
    <ignoredError sqref="F20 F33 F46" 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55"/>
  <sheetViews>
    <sheetView workbookViewId="0">
      <selection activeCell="F12" sqref="F12"/>
    </sheetView>
  </sheetViews>
  <sheetFormatPr defaultRowHeight="12.75" x14ac:dyDescent="0.2"/>
  <cols>
    <col min="2" max="4" width="40.42578125" bestFit="1" customWidth="1"/>
    <col min="6" max="6" width="18.42578125" bestFit="1" customWidth="1"/>
    <col min="7" max="7" width="9.7109375" customWidth="1"/>
  </cols>
  <sheetData>
    <row r="1" spans="2:7" x14ac:dyDescent="0.2">
      <c r="B1" s="29"/>
    </row>
    <row r="2" spans="2:7" s="39" customFormat="1" ht="39" customHeight="1" thickBot="1" x14ac:dyDescent="0.25">
      <c r="B2" s="96" t="s">
        <v>67</v>
      </c>
      <c r="C2" s="96"/>
      <c r="D2" s="96"/>
    </row>
    <row r="3" spans="2:7" ht="25.5" x14ac:dyDescent="0.2">
      <c r="B3" s="27" t="s">
        <v>8</v>
      </c>
      <c r="C3" s="28" t="s">
        <v>11</v>
      </c>
      <c r="D3" s="28" t="s">
        <v>10</v>
      </c>
      <c r="F3" s="34"/>
      <c r="G3" s="40" t="s">
        <v>13</v>
      </c>
    </row>
    <row r="4" spans="2:7" x14ac:dyDescent="0.2">
      <c r="B4" s="56" t="s">
        <v>21</v>
      </c>
      <c r="C4" s="56" t="s">
        <v>21</v>
      </c>
      <c r="D4" s="56" t="s">
        <v>21</v>
      </c>
      <c r="F4" s="35" t="str">
        <f>B3</f>
        <v>Division One</v>
      </c>
      <c r="G4" s="37">
        <v>5</v>
      </c>
    </row>
    <row r="5" spans="2:7" ht="12.75" customHeight="1" x14ac:dyDescent="0.2">
      <c r="B5" s="57" t="s">
        <v>22</v>
      </c>
      <c r="C5" s="57" t="s">
        <v>22</v>
      </c>
      <c r="D5" s="57" t="s">
        <v>22</v>
      </c>
      <c r="F5" s="35" t="str">
        <f>C3</f>
        <v>Division Two</v>
      </c>
      <c r="G5" s="37">
        <v>5</v>
      </c>
    </row>
    <row r="6" spans="2:7" ht="13.5" thickBot="1" x14ac:dyDescent="0.25">
      <c r="B6" s="58" t="s">
        <v>23</v>
      </c>
      <c r="C6" s="58" t="s">
        <v>23</v>
      </c>
      <c r="D6" s="58" t="s">
        <v>23</v>
      </c>
      <c r="F6" s="36" t="str">
        <f>D3</f>
        <v>Division Three</v>
      </c>
      <c r="G6" s="38">
        <v>0</v>
      </c>
    </row>
    <row r="7" spans="2:7" ht="12.75" customHeight="1" x14ac:dyDescent="0.2">
      <c r="B7" s="59" t="s">
        <v>24</v>
      </c>
      <c r="C7" s="59" t="s">
        <v>24</v>
      </c>
      <c r="D7" s="59" t="s">
        <v>24</v>
      </c>
    </row>
    <row r="8" spans="2:7" ht="12.75" customHeight="1" x14ac:dyDescent="0.2">
      <c r="B8" s="57" t="s">
        <v>49</v>
      </c>
      <c r="C8" s="57" t="s">
        <v>49</v>
      </c>
      <c r="D8" s="57" t="s">
        <v>49</v>
      </c>
    </row>
    <row r="9" spans="2:7" ht="12.75" customHeight="1" x14ac:dyDescent="0.2">
      <c r="B9" s="57" t="s">
        <v>50</v>
      </c>
      <c r="C9" s="57" t="s">
        <v>50</v>
      </c>
      <c r="D9" s="57" t="s">
        <v>50</v>
      </c>
    </row>
    <row r="10" spans="2:7" ht="12.75" customHeight="1" x14ac:dyDescent="0.2">
      <c r="B10" s="57" t="s">
        <v>51</v>
      </c>
      <c r="C10" s="57" t="s">
        <v>51</v>
      </c>
      <c r="D10" s="57" t="s">
        <v>51</v>
      </c>
    </row>
    <row r="11" spans="2:7" ht="12.75" customHeight="1" x14ac:dyDescent="0.2">
      <c r="B11" s="57" t="s">
        <v>52</v>
      </c>
      <c r="C11" s="57" t="s">
        <v>52</v>
      </c>
      <c r="D11" s="57" t="s">
        <v>52</v>
      </c>
    </row>
    <row r="12" spans="2:7" ht="12.75" customHeight="1" x14ac:dyDescent="0.2">
      <c r="B12" s="57" t="s">
        <v>25</v>
      </c>
      <c r="C12" s="57" t="s">
        <v>25</v>
      </c>
      <c r="D12" s="57" t="s">
        <v>25</v>
      </c>
    </row>
    <row r="13" spans="2:7" ht="12.75" customHeight="1" x14ac:dyDescent="0.2">
      <c r="B13" s="57" t="s">
        <v>26</v>
      </c>
      <c r="C13" s="57" t="s">
        <v>26</v>
      </c>
      <c r="D13" s="57" t="s">
        <v>26</v>
      </c>
    </row>
    <row r="14" spans="2:7" x14ac:dyDescent="0.2">
      <c r="B14" s="56" t="s">
        <v>27</v>
      </c>
      <c r="C14" s="56" t="s">
        <v>27</v>
      </c>
      <c r="D14" s="56" t="s">
        <v>27</v>
      </c>
    </row>
    <row r="15" spans="2:7" ht="13.5" thickBot="1" x14ac:dyDescent="0.25">
      <c r="B15" s="56" t="s">
        <v>28</v>
      </c>
      <c r="C15" s="56" t="s">
        <v>28</v>
      </c>
      <c r="D15" s="56" t="s">
        <v>28</v>
      </c>
    </row>
    <row r="16" spans="2:7" ht="13.5" thickBot="1" x14ac:dyDescent="0.25">
      <c r="B16" s="60" t="s">
        <v>6</v>
      </c>
      <c r="C16" s="60" t="s">
        <v>6</v>
      </c>
      <c r="D16" s="60" t="s">
        <v>6</v>
      </c>
    </row>
    <row r="17" spans="2:4" x14ac:dyDescent="0.2">
      <c r="B17" s="56" t="s">
        <v>29</v>
      </c>
      <c r="C17" s="56" t="s">
        <v>29</v>
      </c>
      <c r="D17" s="56" t="s">
        <v>29</v>
      </c>
    </row>
    <row r="18" spans="2:4" x14ac:dyDescent="0.2">
      <c r="B18" s="56" t="s">
        <v>30</v>
      </c>
      <c r="C18" s="56" t="s">
        <v>30</v>
      </c>
      <c r="D18" s="56" t="s">
        <v>30</v>
      </c>
    </row>
    <row r="19" spans="2:4" ht="12.75" customHeight="1" x14ac:dyDescent="0.2">
      <c r="B19" s="57" t="s">
        <v>53</v>
      </c>
      <c r="C19" s="57" t="s">
        <v>53</v>
      </c>
      <c r="D19" s="57" t="s">
        <v>53</v>
      </c>
    </row>
    <row r="20" spans="2:4" ht="12.75" customHeight="1" x14ac:dyDescent="0.2">
      <c r="B20" s="57" t="s">
        <v>54</v>
      </c>
      <c r="C20" s="57" t="s">
        <v>54</v>
      </c>
      <c r="D20" s="57" t="s">
        <v>54</v>
      </c>
    </row>
    <row r="21" spans="2:4" ht="12.75" customHeight="1" x14ac:dyDescent="0.2">
      <c r="B21" s="57" t="s">
        <v>31</v>
      </c>
      <c r="C21" s="57" t="s">
        <v>31</v>
      </c>
      <c r="D21" s="57" t="s">
        <v>31</v>
      </c>
    </row>
    <row r="22" spans="2:4" ht="12.75" customHeight="1" x14ac:dyDescent="0.2">
      <c r="B22" s="57" t="s">
        <v>32</v>
      </c>
      <c r="C22" s="57" t="s">
        <v>32</v>
      </c>
      <c r="D22" s="57" t="s">
        <v>32</v>
      </c>
    </row>
    <row r="23" spans="2:4" x14ac:dyDescent="0.2">
      <c r="B23" s="61" t="s">
        <v>55</v>
      </c>
      <c r="C23" s="61" t="s">
        <v>55</v>
      </c>
      <c r="D23" s="61" t="s">
        <v>55</v>
      </c>
    </row>
    <row r="24" spans="2:4" x14ac:dyDescent="0.2">
      <c r="B24" s="61" t="s">
        <v>56</v>
      </c>
      <c r="C24" s="61" t="s">
        <v>56</v>
      </c>
      <c r="D24" s="61" t="s">
        <v>56</v>
      </c>
    </row>
    <row r="25" spans="2:4" ht="12.75" customHeight="1" x14ac:dyDescent="0.2">
      <c r="B25" s="57" t="s">
        <v>57</v>
      </c>
      <c r="C25" s="57" t="s">
        <v>57</v>
      </c>
      <c r="D25" s="57" t="s">
        <v>57</v>
      </c>
    </row>
    <row r="26" spans="2:4" ht="12.75" customHeight="1" x14ac:dyDescent="0.2">
      <c r="B26" s="57" t="s">
        <v>58</v>
      </c>
      <c r="C26" s="57" t="s">
        <v>58</v>
      </c>
      <c r="D26" s="57" t="s">
        <v>58</v>
      </c>
    </row>
    <row r="27" spans="2:4" x14ac:dyDescent="0.2">
      <c r="B27" s="56" t="s">
        <v>33</v>
      </c>
      <c r="C27" s="56" t="s">
        <v>33</v>
      </c>
      <c r="D27" s="56" t="s">
        <v>33</v>
      </c>
    </row>
    <row r="28" spans="2:4" ht="13.5" thickBot="1" x14ac:dyDescent="0.25">
      <c r="B28" s="56" t="s">
        <v>34</v>
      </c>
      <c r="C28" s="56" t="s">
        <v>34</v>
      </c>
      <c r="D28" s="56" t="s">
        <v>34</v>
      </c>
    </row>
    <row r="29" spans="2:4" ht="13.5" thickBot="1" x14ac:dyDescent="0.25">
      <c r="B29" s="60" t="s">
        <v>6</v>
      </c>
      <c r="C29" s="60" t="s">
        <v>6</v>
      </c>
      <c r="D29" s="60" t="s">
        <v>6</v>
      </c>
    </row>
    <row r="30" spans="2:4" x14ac:dyDescent="0.2">
      <c r="B30" s="62" t="s">
        <v>68</v>
      </c>
      <c r="C30" s="62" t="s">
        <v>18</v>
      </c>
      <c r="D30" s="62" t="s">
        <v>18</v>
      </c>
    </row>
    <row r="31" spans="2:4" x14ac:dyDescent="0.2">
      <c r="B31" s="62" t="s">
        <v>69</v>
      </c>
      <c r="C31" s="62" t="s">
        <v>19</v>
      </c>
      <c r="D31" s="62" t="s">
        <v>19</v>
      </c>
    </row>
    <row r="32" spans="2:4" ht="12.75" customHeight="1" x14ac:dyDescent="0.2">
      <c r="B32" s="57" t="s">
        <v>59</v>
      </c>
      <c r="C32" s="57" t="s">
        <v>59</v>
      </c>
      <c r="D32" s="57" t="s">
        <v>59</v>
      </c>
    </row>
    <row r="33" spans="2:4" ht="12.75" customHeight="1" x14ac:dyDescent="0.2">
      <c r="B33" s="57" t="s">
        <v>60</v>
      </c>
      <c r="C33" s="57" t="s">
        <v>60</v>
      </c>
      <c r="D33" s="57" t="s">
        <v>60</v>
      </c>
    </row>
    <row r="34" spans="2:4" ht="12.75" customHeight="1" x14ac:dyDescent="0.2">
      <c r="B34" s="57" t="s">
        <v>61</v>
      </c>
      <c r="C34" s="57" t="s">
        <v>61</v>
      </c>
      <c r="D34" s="57" t="s">
        <v>61</v>
      </c>
    </row>
    <row r="35" spans="2:4" ht="12.75" customHeight="1" x14ac:dyDescent="0.2">
      <c r="B35" s="57" t="s">
        <v>62</v>
      </c>
      <c r="C35" s="57" t="s">
        <v>62</v>
      </c>
      <c r="D35" s="57" t="s">
        <v>62</v>
      </c>
    </row>
    <row r="36" spans="2:4" ht="12.75" customHeight="1" x14ac:dyDescent="0.2">
      <c r="B36" s="57" t="s">
        <v>35</v>
      </c>
      <c r="C36" s="57" t="s">
        <v>35</v>
      </c>
      <c r="D36" s="57" t="s">
        <v>35</v>
      </c>
    </row>
    <row r="37" spans="2:4" ht="12.75" customHeight="1" x14ac:dyDescent="0.2">
      <c r="B37" s="57" t="s">
        <v>36</v>
      </c>
      <c r="C37" s="57" t="s">
        <v>36</v>
      </c>
      <c r="D37" s="57" t="s">
        <v>36</v>
      </c>
    </row>
    <row r="38" spans="2:4" ht="12.75" customHeight="1" x14ac:dyDescent="0.2">
      <c r="B38" s="57" t="s">
        <v>37</v>
      </c>
      <c r="C38" s="57" t="s">
        <v>37</v>
      </c>
      <c r="D38" s="57" t="s">
        <v>37</v>
      </c>
    </row>
    <row r="39" spans="2:4" ht="12.75" customHeight="1" x14ac:dyDescent="0.2">
      <c r="B39" s="57" t="s">
        <v>38</v>
      </c>
      <c r="C39" s="57" t="s">
        <v>38</v>
      </c>
      <c r="D39" s="57" t="s">
        <v>38</v>
      </c>
    </row>
    <row r="40" spans="2:4" x14ac:dyDescent="0.2">
      <c r="B40" s="56" t="s">
        <v>39</v>
      </c>
      <c r="C40" s="56" t="s">
        <v>39</v>
      </c>
      <c r="D40" s="56" t="s">
        <v>39</v>
      </c>
    </row>
    <row r="41" spans="2:4" ht="13.5" thickBot="1" x14ac:dyDescent="0.25">
      <c r="B41" s="56" t="s">
        <v>40</v>
      </c>
      <c r="C41" s="56" t="s">
        <v>40</v>
      </c>
      <c r="D41" s="56" t="s">
        <v>40</v>
      </c>
    </row>
    <row r="42" spans="2:4" ht="13.5" thickBot="1" x14ac:dyDescent="0.25">
      <c r="B42" s="60" t="s">
        <v>6</v>
      </c>
      <c r="C42" s="60" t="s">
        <v>6</v>
      </c>
      <c r="D42" s="60" t="s">
        <v>6</v>
      </c>
    </row>
    <row r="43" spans="2:4" x14ac:dyDescent="0.2">
      <c r="B43" s="56" t="s">
        <v>41</v>
      </c>
      <c r="C43" s="56" t="s">
        <v>41</v>
      </c>
      <c r="D43" s="56" t="s">
        <v>41</v>
      </c>
    </row>
    <row r="44" spans="2:4" x14ac:dyDescent="0.2">
      <c r="B44" s="56" t="s">
        <v>42</v>
      </c>
      <c r="C44" s="56" t="s">
        <v>42</v>
      </c>
      <c r="D44" s="56" t="s">
        <v>42</v>
      </c>
    </row>
    <row r="45" spans="2:4" ht="12.75" customHeight="1" x14ac:dyDescent="0.2">
      <c r="B45" s="57" t="s">
        <v>63</v>
      </c>
      <c r="C45" s="57" t="s">
        <v>63</v>
      </c>
      <c r="D45" s="57" t="s">
        <v>63</v>
      </c>
    </row>
    <row r="46" spans="2:4" ht="12.75" customHeight="1" x14ac:dyDescent="0.2">
      <c r="B46" s="57" t="s">
        <v>64</v>
      </c>
      <c r="C46" s="57" t="s">
        <v>64</v>
      </c>
      <c r="D46" s="57" t="s">
        <v>64</v>
      </c>
    </row>
    <row r="47" spans="2:4" ht="12.75" customHeight="1" x14ac:dyDescent="0.2">
      <c r="B47" s="57" t="s">
        <v>43</v>
      </c>
      <c r="C47" s="57" t="s">
        <v>43</v>
      </c>
      <c r="D47" s="57" t="s">
        <v>43</v>
      </c>
    </row>
    <row r="48" spans="2:4" ht="12.75" customHeight="1" x14ac:dyDescent="0.2">
      <c r="B48" s="57" t="s">
        <v>44</v>
      </c>
      <c r="C48" s="57" t="s">
        <v>44</v>
      </c>
      <c r="D48" s="57" t="s">
        <v>44</v>
      </c>
    </row>
    <row r="49" spans="2:4" ht="12.75" customHeight="1" x14ac:dyDescent="0.2">
      <c r="B49" s="57" t="s">
        <v>45</v>
      </c>
      <c r="C49" s="57" t="s">
        <v>45</v>
      </c>
      <c r="D49" s="57" t="s">
        <v>45</v>
      </c>
    </row>
    <row r="50" spans="2:4" ht="12.75" customHeight="1" x14ac:dyDescent="0.2">
      <c r="B50" s="57" t="s">
        <v>46</v>
      </c>
      <c r="C50" s="57" t="s">
        <v>46</v>
      </c>
      <c r="D50" s="57" t="s">
        <v>46</v>
      </c>
    </row>
    <row r="51" spans="2:4" ht="12.75" customHeight="1" x14ac:dyDescent="0.2">
      <c r="B51" s="57" t="s">
        <v>65</v>
      </c>
      <c r="C51" s="57" t="s">
        <v>65</v>
      </c>
      <c r="D51" s="57" t="s">
        <v>65</v>
      </c>
    </row>
    <row r="52" spans="2:4" ht="12.75" customHeight="1" x14ac:dyDescent="0.2">
      <c r="B52" s="57" t="s">
        <v>66</v>
      </c>
      <c r="C52" s="57" t="s">
        <v>66</v>
      </c>
      <c r="D52" s="57" t="s">
        <v>66</v>
      </c>
    </row>
    <row r="53" spans="2:4" x14ac:dyDescent="0.2">
      <c r="B53" s="56" t="s">
        <v>47</v>
      </c>
      <c r="C53" s="56" t="s">
        <v>47</v>
      </c>
      <c r="D53" s="56" t="s">
        <v>47</v>
      </c>
    </row>
    <row r="54" spans="2:4" x14ac:dyDescent="0.2">
      <c r="B54" s="56" t="s">
        <v>48</v>
      </c>
      <c r="C54" s="56" t="s">
        <v>48</v>
      </c>
      <c r="D54" s="56" t="s">
        <v>48</v>
      </c>
    </row>
    <row r="55" spans="2:4" ht="13.5" thickBot="1" x14ac:dyDescent="0.25">
      <c r="B55" s="63" t="s">
        <v>20</v>
      </c>
      <c r="C55" s="63" t="s">
        <v>20</v>
      </c>
      <c r="D55" s="63" t="s">
        <v>20</v>
      </c>
    </row>
  </sheetData>
  <mergeCells count="1">
    <mergeCell ref="B2:D2"/>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Results</vt:lpstr>
      <vt:lpstr>Events</vt:lpstr>
      <vt:lpstr>Results!Print_Area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ESL Recording Sheet 25m pool</dc:title>
  <dc:creator>A. Mullender</dc:creator>
  <cp:lastModifiedBy>Mullender</cp:lastModifiedBy>
  <cp:lastPrinted>2019-02-10T16:13:32Z</cp:lastPrinted>
  <dcterms:created xsi:type="dcterms:W3CDTF">2008-05-25T18:11:07Z</dcterms:created>
  <dcterms:modified xsi:type="dcterms:W3CDTF">2025-12-29T11:34:50Z</dcterms:modified>
</cp:coreProperties>
</file>